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ji Dokumenti\Desktop\II. rebalans 2023\II. rebalans financijskog plana za 2023\"/>
    </mc:Choice>
  </mc:AlternateContent>
  <bookViews>
    <workbookView xWindow="-120" yWindow="-120" windowWidth="29040" windowHeight="15720"/>
  </bookViews>
  <sheets>
    <sheet name="SAŽETAK" sheetId="1" r:id="rId1"/>
    <sheet name=" Račun prihoda i rashoda-ŠKOLA" sheetId="3" r:id="rId2"/>
    <sheet name="Račun prihoda i rashoda - DOM" sheetId="10" r:id="rId3"/>
    <sheet name="POSEBNI DIO-ŠKOLA" sheetId="7" r:id="rId4"/>
    <sheet name="POSEBNI DIO-DOM" sheetId="1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7" l="1"/>
  <c r="G14" i="7"/>
  <c r="G63" i="7"/>
  <c r="G65" i="7"/>
  <c r="F64" i="7"/>
  <c r="G68" i="7"/>
  <c r="F69" i="7"/>
  <c r="E72" i="7"/>
  <c r="F65" i="7"/>
  <c r="F70" i="7"/>
  <c r="G67" i="7"/>
  <c r="G66" i="7" s="1"/>
  <c r="E68" i="7"/>
  <c r="E63" i="7"/>
  <c r="G59" i="7"/>
  <c r="E59" i="7"/>
  <c r="E58" i="7" s="1"/>
  <c r="E57" i="7" s="1"/>
  <c r="F60" i="7"/>
  <c r="G58" i="7"/>
  <c r="G62" i="7" l="1"/>
  <c r="F68" i="7"/>
  <c r="E67" i="7"/>
  <c r="E66" i="7" s="1"/>
  <c r="F66" i="7" s="1"/>
  <c r="E62" i="7"/>
  <c r="E61" i="7" s="1"/>
  <c r="F59" i="7"/>
  <c r="G57" i="7"/>
  <c r="F57" i="7" s="1"/>
  <c r="F58" i="7"/>
  <c r="G19" i="7"/>
  <c r="G21" i="7"/>
  <c r="F23" i="7"/>
  <c r="G51" i="3"/>
  <c r="G47" i="3"/>
  <c r="G58" i="3"/>
  <c r="F58" i="3" s="1"/>
  <c r="F60" i="3"/>
  <c r="F59" i="3"/>
  <c r="F63" i="7" l="1"/>
  <c r="G61" i="7"/>
  <c r="F61" i="7" s="1"/>
  <c r="G72" i="7"/>
  <c r="F67" i="7"/>
  <c r="F72" i="7" s="1"/>
  <c r="F62" i="7"/>
  <c r="F13" i="11"/>
  <c r="G13" i="11"/>
  <c r="E27" i="11"/>
  <c r="E13" i="11"/>
  <c r="G31" i="1" l="1"/>
  <c r="G30" i="1"/>
  <c r="G13" i="1"/>
  <c r="G14" i="1"/>
  <c r="G15" i="1"/>
  <c r="G16" i="1"/>
  <c r="G17" i="1"/>
  <c r="G18" i="1"/>
  <c r="G12" i="1"/>
  <c r="F10" i="7" l="1"/>
  <c r="F11" i="7"/>
  <c r="F12" i="7"/>
  <c r="F17" i="7"/>
  <c r="F20" i="7"/>
  <c r="F21" i="7"/>
  <c r="F22" i="7"/>
  <c r="F25" i="7"/>
  <c r="F28" i="7"/>
  <c r="F34" i="7"/>
  <c r="F35" i="7"/>
  <c r="F37" i="7"/>
  <c r="F40" i="7"/>
  <c r="F41" i="7"/>
  <c r="F47" i="7"/>
  <c r="F50" i="7"/>
  <c r="F51" i="7"/>
  <c r="F55" i="7"/>
  <c r="F56" i="7"/>
  <c r="G16" i="7"/>
  <c r="G15" i="7" s="1"/>
  <c r="F15" i="7" s="1"/>
  <c r="E16" i="7"/>
  <c r="E15" i="7"/>
  <c r="G54" i="7"/>
  <c r="G53" i="7" s="1"/>
  <c r="G52" i="7" s="1"/>
  <c r="G39" i="7"/>
  <c r="G31" i="7"/>
  <c r="E33" i="7"/>
  <c r="F33" i="7" s="1"/>
  <c r="G49" i="7"/>
  <c r="G48" i="7"/>
  <c r="G46" i="7"/>
  <c r="G44" i="7"/>
  <c r="G43" i="7" s="1"/>
  <c r="G36" i="7"/>
  <c r="G29" i="7"/>
  <c r="G27" i="7"/>
  <c r="G26" i="7" s="1"/>
  <c r="G24" i="7"/>
  <c r="G18" i="7" s="1"/>
  <c r="G9" i="7"/>
  <c r="G8" i="7" s="1"/>
  <c r="H30" i="1"/>
  <c r="H15" i="1"/>
  <c r="H12" i="1"/>
  <c r="F43" i="3"/>
  <c r="F44" i="3"/>
  <c r="F45" i="3"/>
  <c r="F48" i="3"/>
  <c r="F49" i="3"/>
  <c r="F51" i="3"/>
  <c r="F52" i="3"/>
  <c r="F53" i="3"/>
  <c r="F55" i="3"/>
  <c r="F56" i="3"/>
  <c r="F57" i="3"/>
  <c r="F64" i="3"/>
  <c r="G54" i="3"/>
  <c r="G42" i="3"/>
  <c r="G41" i="3" s="1"/>
  <c r="E30" i="3"/>
  <c r="F14" i="3"/>
  <c r="F15" i="3"/>
  <c r="F17" i="3"/>
  <c r="F19" i="3"/>
  <c r="F21" i="3"/>
  <c r="F22" i="3"/>
  <c r="F24" i="3"/>
  <c r="F25" i="3"/>
  <c r="F28" i="3"/>
  <c r="F32" i="3"/>
  <c r="G31" i="3"/>
  <c r="G30" i="3" s="1"/>
  <c r="G20" i="3"/>
  <c r="F20" i="3" s="1"/>
  <c r="G62" i="3"/>
  <c r="G61" i="3" s="1"/>
  <c r="G50" i="3"/>
  <c r="G46" i="3"/>
  <c r="G27" i="3"/>
  <c r="G26" i="3" s="1"/>
  <c r="G23" i="3"/>
  <c r="G18" i="3"/>
  <c r="G16" i="3"/>
  <c r="G13" i="3"/>
  <c r="F7" i="11"/>
  <c r="F8" i="11"/>
  <c r="F9" i="11"/>
  <c r="F10" i="11"/>
  <c r="F11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7" i="11"/>
  <c r="F6" i="11"/>
  <c r="G24" i="11"/>
  <c r="G23" i="11" s="1"/>
  <c r="G21" i="11"/>
  <c r="G18" i="11"/>
  <c r="G15" i="11"/>
  <c r="G14" i="11" s="1"/>
  <c r="G9" i="11"/>
  <c r="G8" i="11" s="1"/>
  <c r="F29" i="10"/>
  <c r="F30" i="10"/>
  <c r="F31" i="10"/>
  <c r="F33" i="10"/>
  <c r="F36" i="10"/>
  <c r="F38" i="10"/>
  <c r="G32" i="10"/>
  <c r="F32" i="10" s="1"/>
  <c r="F12" i="10"/>
  <c r="F14" i="10"/>
  <c r="F16" i="10"/>
  <c r="F17" i="10"/>
  <c r="F19" i="10"/>
  <c r="F20" i="10"/>
  <c r="G13" i="10"/>
  <c r="F13" i="10" s="1"/>
  <c r="G19" i="10"/>
  <c r="G37" i="10"/>
  <c r="G35" i="10"/>
  <c r="G28" i="10"/>
  <c r="G27" i="10" s="1"/>
  <c r="G15" i="10"/>
  <c r="G11" i="10"/>
  <c r="G40" i="3" l="1"/>
  <c r="G38" i="7"/>
  <c r="F16" i="7"/>
  <c r="G30" i="7"/>
  <c r="F31" i="3"/>
  <c r="G42" i="7"/>
  <c r="G7" i="7"/>
  <c r="H18" i="1"/>
  <c r="F30" i="3"/>
  <c r="G12" i="3"/>
  <c r="G17" i="11"/>
  <c r="G12" i="11" s="1"/>
  <c r="G7" i="11"/>
  <c r="G6" i="11" s="1"/>
  <c r="G34" i="10"/>
  <c r="G10" i="10"/>
  <c r="G21" i="10"/>
  <c r="F30" i="1"/>
  <c r="F18" i="1"/>
  <c r="F17" i="1"/>
  <c r="F16" i="1"/>
  <c r="F13" i="1"/>
  <c r="E50" i="3"/>
  <c r="F50" i="3" s="1"/>
  <c r="E63" i="3"/>
  <c r="F63" i="3" s="1"/>
  <c r="E29" i="7"/>
  <c r="E27" i="7" s="1"/>
  <c r="F27" i="7" s="1"/>
  <c r="E36" i="7"/>
  <c r="F36" i="7" s="1"/>
  <c r="E37" i="10"/>
  <c r="F37" i="10" s="1"/>
  <c r="G6" i="7" l="1"/>
  <c r="F29" i="7"/>
  <c r="G65" i="3"/>
  <c r="G39" i="10"/>
  <c r="G33" i="3"/>
  <c r="G27" i="11"/>
  <c r="E35" i="10"/>
  <c r="E15" i="10"/>
  <c r="F15" i="10" s="1"/>
  <c r="E24" i="11"/>
  <c r="E23" i="11" s="1"/>
  <c r="E34" i="10" l="1"/>
  <c r="F34" i="10" s="1"/>
  <c r="F35" i="10"/>
  <c r="E54" i="7"/>
  <c r="E49" i="7"/>
  <c r="E46" i="7"/>
  <c r="F46" i="7" s="1"/>
  <c r="E45" i="7"/>
  <c r="F45" i="7" s="1"/>
  <c r="E44" i="7"/>
  <c r="F44" i="7" s="1"/>
  <c r="E39" i="7"/>
  <c r="E32" i="7"/>
  <c r="E26" i="7"/>
  <c r="F26" i="7" s="1"/>
  <c r="E19" i="7"/>
  <c r="F19" i="7" s="1"/>
  <c r="E24" i="7"/>
  <c r="F24" i="7" s="1"/>
  <c r="E9" i="7"/>
  <c r="E18" i="11"/>
  <c r="E17" i="11" s="1"/>
  <c r="E21" i="11"/>
  <c r="E15" i="11"/>
  <c r="E14" i="11" s="1"/>
  <c r="E12" i="11" s="1"/>
  <c r="F12" i="11" s="1"/>
  <c r="E9" i="11"/>
  <c r="E8" i="11" s="1"/>
  <c r="E7" i="11" s="1"/>
  <c r="E6" i="11" s="1"/>
  <c r="E31" i="7" l="1"/>
  <c r="F32" i="7"/>
  <c r="E48" i="7"/>
  <c r="F48" i="7" s="1"/>
  <c r="F49" i="7"/>
  <c r="E8" i="7"/>
  <c r="F9" i="7"/>
  <c r="E53" i="7"/>
  <c r="F54" i="7"/>
  <c r="E38" i="7"/>
  <c r="F38" i="7" s="1"/>
  <c r="F39" i="7"/>
  <c r="E43" i="7"/>
  <c r="E18" i="7"/>
  <c r="F15" i="1"/>
  <c r="F12" i="1"/>
  <c r="E52" i="7" l="1"/>
  <c r="F52" i="7" s="1"/>
  <c r="F53" i="7"/>
  <c r="E42" i="7"/>
  <c r="F42" i="7" s="1"/>
  <c r="F43" i="7"/>
  <c r="F18" i="7"/>
  <c r="F8" i="7"/>
  <c r="E7" i="7"/>
  <c r="F31" i="7"/>
  <c r="E30" i="7"/>
  <c r="F30" i="7" s="1"/>
  <c r="E14" i="7"/>
  <c r="F14" i="7" s="1"/>
  <c r="E62" i="3"/>
  <c r="E54" i="3"/>
  <c r="F54" i="3" s="1"/>
  <c r="E47" i="3"/>
  <c r="E42" i="3"/>
  <c r="E27" i="3"/>
  <c r="E23" i="3"/>
  <c r="F23" i="3" s="1"/>
  <c r="E18" i="3"/>
  <c r="F18" i="3" s="1"/>
  <c r="E16" i="3"/>
  <c r="F16" i="3" s="1"/>
  <c r="E13" i="3"/>
  <c r="F13" i="3" s="1"/>
  <c r="E28" i="10"/>
  <c r="E11" i="10"/>
  <c r="E6" i="7" l="1"/>
  <c r="F6" i="7" s="1"/>
  <c r="F7" i="7"/>
  <c r="E46" i="3"/>
  <c r="F46" i="3" s="1"/>
  <c r="F47" i="3"/>
  <c r="E61" i="3"/>
  <c r="F61" i="3" s="1"/>
  <c r="F62" i="3"/>
  <c r="E41" i="3"/>
  <c r="F41" i="3" s="1"/>
  <c r="F42" i="3"/>
  <c r="E10" i="10"/>
  <c r="F11" i="10"/>
  <c r="E27" i="10"/>
  <c r="F28" i="10"/>
  <c r="E26" i="3"/>
  <c r="F26" i="3" s="1"/>
  <c r="F27" i="3"/>
  <c r="E12" i="3"/>
  <c r="E13" i="7"/>
  <c r="F13" i="7" s="1"/>
  <c r="E40" i="3" l="1"/>
  <c r="E65" i="3"/>
  <c r="F65" i="3" s="1"/>
  <c r="F40" i="3"/>
  <c r="E39" i="10"/>
  <c r="F39" i="10" s="1"/>
  <c r="F27" i="10"/>
  <c r="E21" i="10"/>
  <c r="F21" i="10" s="1"/>
  <c r="F10" i="10"/>
  <c r="E33" i="3"/>
  <c r="F33" i="3" s="1"/>
  <c r="F12" i="3"/>
</calcChain>
</file>

<file path=xl/sharedStrings.xml><?xml version="1.0" encoding="utf-8"?>
<sst xmlns="http://schemas.openxmlformats.org/spreadsheetml/2006/main" count="288" uniqueCount="122">
  <si>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</si>
  <si>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</si>
  <si>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</si>
  <si>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</si>
  <si>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</si>
  <si>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</si>
  <si>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</si>
  <si>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</si>
  <si>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</si>
  <si>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</si>
  <si>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</si>
  <si>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</si>
  <si>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</si>
  <si>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</si>
  <si>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</si>
  <si>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</si>
  <si>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</si>
  <si>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</si>
  <si>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</si>
  <si>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</si>
  <si>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</si>
  <si>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</si>
  <si>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</si>
  <si>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</si>
  <si>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</si>
  <si>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</si>
  <si>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</si>
  <si>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</si>
  <si>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</si>
  <si>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</si>
  <si>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</si>
  <si>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A) SAŽETAK RAČUNA PRIHODA I RASHODA</t>
  </si>
  <si>
    <t>B) SAŽETAK RAČUNA FINANCIRANJA</t>
  </si>
  <si>
    <t>UKUPAN DONOS VIŠKA / MANJKA IZ PRETHODNE(IH) GODINE***</t>
  </si>
  <si>
    <t>Plan za 2023.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</si>
  <si>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</si>
  <si>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</si>
  <si>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</si>
  <si>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Ostali prihodi za posebne namjene</t>
  </si>
  <si>
    <t>Rashodi za nabavu proizvedene dugotrajne imovine</t>
  </si>
  <si>
    <t>C) PRENESENI VIŠAK ILI PRENESENI MANJAK I VIŠEGODIŠNJI PLAN URAVNOTEŽENJA</t>
  </si>
  <si>
    <t>Prihodi po posebnim propisima</t>
  </si>
  <si>
    <t>Prihodi od prodaje proizvoda i robe te pruženih usluga i prihodi od donacija</t>
  </si>
  <si>
    <t>Decentralizacija</t>
  </si>
  <si>
    <t>UKUPNO</t>
  </si>
  <si>
    <t>Financijski rashodi</t>
  </si>
  <si>
    <t>Prihodi posebne namjene</t>
  </si>
  <si>
    <t>Višak prihoda</t>
  </si>
  <si>
    <t>UKUPNO PRIHODI + VIŠAK</t>
  </si>
  <si>
    <t>JLS</t>
  </si>
  <si>
    <t>Prihodi od imovine</t>
  </si>
  <si>
    <t>Prihodi od nefinacijske imovine</t>
  </si>
  <si>
    <t>Prihodi od nefinancijske imovine</t>
  </si>
  <si>
    <t>PROGRAM J01 1002</t>
  </si>
  <si>
    <t>UČENIČKI DOM - ZAKONSKI STANDARD</t>
  </si>
  <si>
    <t>Aktivnost A102000</t>
  </si>
  <si>
    <t>Redovni poslovi učeničkog doma</t>
  </si>
  <si>
    <t>Izvor financiranja 1.3.</t>
  </si>
  <si>
    <t>PROGRAM J01 1003</t>
  </si>
  <si>
    <t>Aktivnost A102003</t>
  </si>
  <si>
    <t>Financiranje-ostali rashodi - UD</t>
  </si>
  <si>
    <t>Izvor financiranja 3.1.1.</t>
  </si>
  <si>
    <t>Izvor financiranja 4.3.1.</t>
  </si>
  <si>
    <t>DOPUNSKI NASTAVNI I VANNASTAVNI PROGRAM ŠKOLA I OBRAZOVNIH INSTITUCIJA</t>
  </si>
  <si>
    <t>PROGRAM J01 1001</t>
  </si>
  <si>
    <t>SREDNJEŠKOLSKO OBRAZOVANJE - ZAKONSKI STANDARD</t>
  </si>
  <si>
    <t xml:space="preserve">Aktivnost A102000 </t>
  </si>
  <si>
    <t xml:space="preserve">Redovni poslovi ustanova srednješkolskog obrazovanja </t>
  </si>
  <si>
    <t>Aktivnost A102002</t>
  </si>
  <si>
    <t>Financiranje - ostali rashodi SŠ</t>
  </si>
  <si>
    <t>Izvor financiranja 5.4.1.</t>
  </si>
  <si>
    <t>Izvor financiranja 5.2.1.</t>
  </si>
  <si>
    <t>Ministarstvo PK</t>
  </si>
  <si>
    <t>JLS PK</t>
  </si>
  <si>
    <t>Izvor financiranja 5.7.1.</t>
  </si>
  <si>
    <t>Ministarstvo prijenos EU PK</t>
  </si>
  <si>
    <t>Izvor financiranja 7.1.1.</t>
  </si>
  <si>
    <t>Prihodi od prodaje nefinancijske imovine PK</t>
  </si>
  <si>
    <t>Projekt Baltazar</t>
  </si>
  <si>
    <t>Izvor financiranja 5.7.</t>
  </si>
  <si>
    <t>Ministarstvo - prijenos EU</t>
  </si>
  <si>
    <t>KLASA: 400-02/23-01/01</t>
  </si>
  <si>
    <t>Rashodi za dodatna ulaganja na nefinancijskoj imovini</t>
  </si>
  <si>
    <t>Novi plan za 2023.</t>
  </si>
  <si>
    <t>Donacije</t>
  </si>
  <si>
    <t>Ostali rashodi</t>
  </si>
  <si>
    <t>Izvor financiranja 2.1.1.</t>
  </si>
  <si>
    <t xml:space="preserve">II. IZMJENA FINANCIJSKOG PLANA SREDNJE ŠKOLE BEDEKOVČINA I UČENIČKOG DOMA ZA 2023. </t>
  </si>
  <si>
    <t>II. IZMJENA FINANCIJSKOG PLANA SREDNJE ŠKOLE BEDEKOVČINA ZA 2023.</t>
  </si>
  <si>
    <t>Izmjena</t>
  </si>
  <si>
    <t>II. IZMJENA FINANCIJSKOG PLANA UČENIČKOG DOMA
ZA 2023.</t>
  </si>
  <si>
    <t xml:space="preserve">II. IZMJENA FINANCIJSKOG PLANA SREDNJE ŠKOLE BEDEKOVČINA 
ZA 2023. </t>
  </si>
  <si>
    <t xml:space="preserve">II. IZMJENA FINANCIJSKOG PLANA UČENIČKOG DOMA 
ZA 2023. </t>
  </si>
  <si>
    <t>Bedekovčina, 5.9.2023.</t>
  </si>
  <si>
    <t>OBRAZLOŽENJE</t>
  </si>
  <si>
    <t>učenički dom povećani su za 5.730,00 EUR što je raspoređeno na materijalne rashode.</t>
  </si>
  <si>
    <t>Iznos od 18.625,00 EUR na općim prihodima i primicima raspoređen na stavku dodatnih ulaganja na nefinancijskoj imovini brisan je iz plana.</t>
  </si>
  <si>
    <t xml:space="preserve">Planirani rashodi za nabavu dugotrajne imovine iz prihoda posebne namjene značajno su smanjeni zbog povećanja materijalnih i financijskih </t>
  </si>
  <si>
    <t>rashoda. Povećanje materijalnih rashoda najvećim se dijelom odnosi na povećanje rashoda za energente.</t>
  </si>
  <si>
    <t xml:space="preserve">U skladu s Odlukom KZŽ o kriterijima, mjerilima i načinu financiranja decentraliziranih funkcija u školstvu za 2023. godinu prihodi decentralizacije za  </t>
  </si>
  <si>
    <t xml:space="preserve">U postupku nabave iznos dobivene ponude bio je veći od procjenjene vrijednosti zbog čega se odustalo od postupka izrade projektne dokumentacije </t>
  </si>
  <si>
    <t>za obnovu zgrade učeničkog doma nakon potresa.</t>
  </si>
  <si>
    <t xml:space="preserve">Vlastiti prihodi povećani su za 520,00 EUR zbog povećanja cijene toplog obroka. Navedeni iznos povećanja raspoređen je na materijalne rashode. </t>
  </si>
  <si>
    <t>UR.BROJ: 2140-86-23-3</t>
  </si>
  <si>
    <t>Tekući projekt T103020</t>
  </si>
  <si>
    <t>Tekući projekt T103024</t>
  </si>
  <si>
    <t>Školska shema</t>
  </si>
  <si>
    <t>Tekući projekt T103000</t>
  </si>
  <si>
    <t>Dopunska sredstva za materijalne rashode i opremu škola</t>
  </si>
  <si>
    <t>Izvor financiranja 1.1.</t>
  </si>
  <si>
    <t>Aktivnost A102006</t>
  </si>
  <si>
    <t>Program građanskog odgoja u školama</t>
  </si>
  <si>
    <t xml:space="preserve">U plan je uključen iznos od 122.469 EUR viška po projektima ERASMUS+ koji je prenesen iz prethodnih godina, a raspoređen je na </t>
  </si>
  <si>
    <t>stavke materijalnih rashoda i opreme.</t>
  </si>
  <si>
    <t xml:space="preserve">Povećanje prihoda iz državnog proračuna u iznosu od 4.771 EUR odnosi se na prihode za isplate razlika plaća po presudama i za </t>
  </si>
  <si>
    <t>rashode za državno natjecanje.</t>
  </si>
  <si>
    <t>Vlastiti prihodi povećani su zbog naplate potraživanja za uslugu izrade standarda strukovnog dijela kvalifikacije na projektu</t>
  </si>
  <si>
    <t>Prihodi iz nadležnog proračuna povećani su jer su u plan uključena sredstva za financiranje materijalnih rashoda iz ostalih prihoda</t>
  </si>
  <si>
    <t xml:space="preserve">"Modernizacija sustava strukovnog obrazovanja i osposobljavanja". Navedeno povećanje prihoda raspoređeno je na materijalne </t>
  </si>
  <si>
    <t>rashode (intelektualne usluge).</t>
  </si>
  <si>
    <t>Županije van decentraliziranih sredstava. Planirana sredstva raspoređena su na stavke troškova prijevoza na posao i s posla,</t>
  </si>
  <si>
    <t xml:space="preserve">materijal za potrebe redovnog poslovanja, energente, komunalne usluge, usluge tekućeg i investicijskog održavanja i zakup.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</si>
</sst>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0" fontId="9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 applyProtection="1">
      <alignment horizontal="left" vertical="center" wrapText="1"/>
    </xf>
    <xf numFmtId="0" fontId="10" fillId="2" borderId="6" xfId="0" quotePrefix="1" applyFont="1" applyFill="1" applyBorder="1" applyAlignment="1">
      <alignment horizontal="left" vertical="center"/>
    </xf>
    <xf numFmtId="0" fontId="10" fillId="2" borderId="6" xfId="0" quotePrefix="1" applyFont="1" applyFill="1" applyBorder="1" applyAlignment="1">
      <alignment horizontal="left" vertical="center" wrapText="1"/>
    </xf>
    <xf numFmtId="0" fontId="0" fillId="0" borderId="0" xfId="0" applyBorder="1"/>
    <xf numFmtId="0" fontId="10" fillId="2" borderId="3" xfId="0" applyNumberFormat="1" applyFont="1" applyFill="1" applyBorder="1" applyAlignment="1" applyProtection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0" xfId="0" applyAlignment="1">
      <alignment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Font="1" applyBorder="1" applyAlignment="1">
      <alignment horizontal="left" wrapText="1"/>
    </xf>
    <xf numFmtId="0" fontId="6" fillId="0" borderId="3" xfId="0" quotePrefix="1" applyFont="1" applyBorder="1" applyAlignment="1">
      <alignment horizontal="center" wrapText="1"/>
    </xf>
    <xf numFmtId="0" fontId="6" fillId="0" borderId="3" xfId="0" quotePrefix="1" applyNumberFormat="1" applyFont="1" applyFill="1" applyBorder="1" applyAlignment="1" applyProtection="1">
      <alignment horizontal="left"/>
    </xf>
    <xf numFmtId="3" fontId="6" fillId="4" borderId="3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3" fontId="11" fillId="2" borderId="3" xfId="0" applyNumberFormat="1" applyFont="1" applyFill="1" applyBorder="1" applyAlignment="1">
      <alignment horizontal="right"/>
    </xf>
    <xf numFmtId="3" fontId="17" fillId="0" borderId="3" xfId="0" applyNumberFormat="1" applyFont="1" applyBorder="1"/>
    <xf numFmtId="0" fontId="6" fillId="0" borderId="0" xfId="0" applyNumberFormat="1" applyFont="1" applyFill="1" applyBorder="1" applyAlignment="1" applyProtection="1">
      <alignment horizontal="center" vertical="center" wrapText="1"/>
    </xf>
    <xf numFmtId="3" fontId="19" fillId="2" borderId="3" xfId="0" applyNumberFormat="1" applyFont="1" applyFill="1" applyBorder="1" applyAlignment="1">
      <alignment horizontal="right"/>
    </xf>
    <xf numFmtId="3" fontId="20" fillId="2" borderId="3" xfId="0" applyNumberFormat="1" applyFont="1" applyFill="1" applyBorder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" fillId="0" borderId="0" xfId="0" applyFont="1" applyBorder="1" applyAlignment="1">
      <alignment horizontal="center"/>
    </xf>
    <xf numFmtId="3" fontId="17" fillId="0" borderId="0" xfId="0" applyNumberFormat="1" applyFont="1" applyBorder="1"/>
    <xf numFmtId="3" fontId="11" fillId="2" borderId="0" xfId="0" applyNumberFormat="1" applyFont="1" applyFill="1" applyBorder="1" applyAlignment="1">
      <alignment horizontal="right"/>
    </xf>
    <xf numFmtId="3" fontId="11" fillId="2" borderId="3" xfId="0" applyNumberFormat="1" applyFont="1" applyFill="1" applyBorder="1" applyAlignment="1">
      <alignment horizontal="right" wrapText="1"/>
    </xf>
    <xf numFmtId="0" fontId="24" fillId="0" borderId="0" xfId="0" applyFont="1"/>
    <xf numFmtId="0" fontId="18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9" fillId="2" borderId="6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5" fillId="2" borderId="1" xfId="0" quotePrefix="1" applyFont="1" applyFill="1" applyBorder="1" applyAlignment="1">
      <alignment horizontal="center" vertical="center"/>
    </xf>
    <xf numFmtId="0" fontId="15" fillId="2" borderId="2" xfId="0" quotePrefix="1" applyFont="1" applyFill="1" applyBorder="1" applyAlignment="1">
      <alignment horizontal="center" vertical="center"/>
    </xf>
    <xf numFmtId="0" fontId="15" fillId="2" borderId="4" xfId="0" quotePrefix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10" workbookViewId="0">
      <selection activeCell="E8" sqref="E8"/>
    </sheetView>
  </sheetViews>
  <sheetFormatPr defaultRowHeight="15" x14ac:dyDescent="0.25"/>
  <cols>
    <col min="5" max="5" width="25.28515625" customWidth="1"/>
    <col min="6" max="6" width="17.28515625" customWidth="1"/>
    <col min="7" max="7" width="16.5703125" customWidth="1"/>
    <col min="8" max="8" width="17.28515625" customWidth="1"/>
  </cols>
  <sheetData>
    <row r="1" spans="1:8" ht="42" customHeight="1" x14ac:dyDescent="0.25">
      <c r="A1" s="95" t="s">
        <v>87</v>
      </c>
      <c r="B1" s="95"/>
      <c r="C1" s="95"/>
      <c r="D1" s="95"/>
      <c r="E1" s="95"/>
      <c r="F1" s="95"/>
      <c r="G1" s="95"/>
      <c r="H1" s="95"/>
    </row>
    <row r="2" spans="1:8" ht="15.75" customHeight="1" x14ac:dyDescent="0.25">
      <c r="A2" s="41"/>
      <c r="B2" s="41"/>
      <c r="C2" s="41"/>
      <c r="D2" s="41"/>
      <c r="E2" s="41"/>
      <c r="F2" s="41"/>
      <c r="G2" s="63"/>
      <c r="H2" s="63"/>
    </row>
    <row r="3" spans="1:8" s="56" customFormat="1" ht="15.95" customHeight="1" x14ac:dyDescent="0.2">
      <c r="A3" s="94" t="s">
        <v>81</v>
      </c>
      <c r="B3" s="94"/>
      <c r="C3" s="94"/>
      <c r="D3" s="94"/>
      <c r="E3" s="94"/>
      <c r="F3" s="55"/>
      <c r="G3" s="55"/>
      <c r="H3" s="55"/>
    </row>
    <row r="4" spans="1:8" s="56" customFormat="1" ht="15.95" customHeight="1" x14ac:dyDescent="0.2">
      <c r="A4" s="94" t="s">
        <v>103</v>
      </c>
      <c r="B4" s="94"/>
      <c r="C4" s="94"/>
      <c r="D4" s="94"/>
      <c r="E4" s="74"/>
      <c r="F4" s="55"/>
      <c r="G4" s="55"/>
      <c r="H4" s="55"/>
    </row>
    <row r="5" spans="1:8" s="56" customFormat="1" ht="15.95" customHeight="1" x14ac:dyDescent="0.2">
      <c r="A5" s="94" t="s">
        <v>93</v>
      </c>
      <c r="B5" s="94"/>
      <c r="C5" s="94"/>
      <c r="D5" s="94"/>
      <c r="E5" s="74"/>
      <c r="F5" s="55"/>
      <c r="G5" s="55"/>
      <c r="H5" s="55"/>
    </row>
    <row r="6" spans="1:8" ht="18" customHeight="1" x14ac:dyDescent="0.25">
      <c r="A6" s="5"/>
      <c r="B6" s="5"/>
      <c r="C6" s="5"/>
      <c r="D6" s="5"/>
      <c r="E6" s="5"/>
      <c r="F6" s="5"/>
      <c r="G6" s="25"/>
      <c r="H6" s="25"/>
    </row>
    <row r="7" spans="1:8" ht="15.75" customHeight="1" x14ac:dyDescent="0.25">
      <c r="A7" s="95" t="s">
        <v>26</v>
      </c>
      <c r="B7" s="95"/>
      <c r="C7" s="95"/>
      <c r="D7" s="95"/>
      <c r="E7" s="95"/>
      <c r="F7" s="95"/>
      <c r="G7" s="95"/>
      <c r="H7" s="95"/>
    </row>
    <row r="8" spans="1:8" ht="18" x14ac:dyDescent="0.25">
      <c r="A8" s="5"/>
      <c r="B8" s="5"/>
      <c r="C8" s="5"/>
      <c r="D8" s="5"/>
      <c r="E8" s="5"/>
      <c r="F8" s="5"/>
      <c r="G8" s="25"/>
      <c r="H8" s="25"/>
    </row>
    <row r="9" spans="1:8" ht="18" customHeight="1" x14ac:dyDescent="0.25">
      <c r="A9" s="95" t="s">
        <v>31</v>
      </c>
      <c r="B9" s="95"/>
      <c r="C9" s="95"/>
      <c r="D9" s="95"/>
      <c r="E9" s="95"/>
      <c r="F9" s="95"/>
      <c r="G9" s="95"/>
      <c r="H9" s="95"/>
    </row>
    <row r="10" spans="1:8" ht="18" x14ac:dyDescent="0.25">
      <c r="A10" s="1"/>
      <c r="B10" s="2"/>
      <c r="C10" s="2"/>
      <c r="D10" s="2"/>
      <c r="E10" s="6"/>
      <c r="F10" s="7"/>
      <c r="G10" s="7"/>
      <c r="H10" s="7"/>
    </row>
    <row r="11" spans="1:8" x14ac:dyDescent="0.25">
      <c r="A11" s="31"/>
      <c r="B11" s="32"/>
      <c r="C11" s="32"/>
      <c r="D11" s="33"/>
      <c r="E11" s="34"/>
      <c r="F11" s="4" t="s">
        <v>34</v>
      </c>
      <c r="G11" s="4" t="s">
        <v>89</v>
      </c>
      <c r="H11" s="4" t="s">
        <v>83</v>
      </c>
    </row>
    <row r="12" spans="1:8" x14ac:dyDescent="0.25">
      <c r="A12" s="101" t="s">
        <v>0</v>
      </c>
      <c r="B12" s="102"/>
      <c r="C12" s="102"/>
      <c r="D12" s="102"/>
      <c r="E12" s="103"/>
      <c r="F12" s="35">
        <f>SUM(F13:F14)</f>
        <v>3342312</v>
      </c>
      <c r="G12" s="35">
        <f>H12-F12</f>
        <v>98041</v>
      </c>
      <c r="H12" s="35">
        <f>SUM(H13:H14)</f>
        <v>3440353</v>
      </c>
    </row>
    <row r="13" spans="1:8" x14ac:dyDescent="0.25">
      <c r="A13" s="96" t="s">
        <v>1</v>
      </c>
      <c r="B13" s="100"/>
      <c r="C13" s="100"/>
      <c r="D13" s="100"/>
      <c r="E13" s="104"/>
      <c r="F13" s="36">
        <f>3323427+18625</f>
        <v>3342052</v>
      </c>
      <c r="G13" s="52">
        <f t="shared" ref="G13:G18" si="0">H13-F13</f>
        <v>98041</v>
      </c>
      <c r="H13" s="36">
        <v>3440093</v>
      </c>
    </row>
    <row r="14" spans="1:8" x14ac:dyDescent="0.25">
      <c r="A14" s="105" t="s">
        <v>2</v>
      </c>
      <c r="B14" s="104"/>
      <c r="C14" s="104"/>
      <c r="D14" s="104"/>
      <c r="E14" s="104"/>
      <c r="F14" s="36">
        <v>260</v>
      </c>
      <c r="G14" s="52">
        <f t="shared" si="0"/>
        <v>0</v>
      </c>
      <c r="H14" s="36">
        <v>260</v>
      </c>
    </row>
    <row r="15" spans="1:8" x14ac:dyDescent="0.25">
      <c r="A15" s="39" t="s">
        <v>3</v>
      </c>
      <c r="B15" s="40"/>
      <c r="C15" s="40"/>
      <c r="D15" s="40"/>
      <c r="E15" s="40"/>
      <c r="F15" s="35">
        <f>F16+F17</f>
        <v>3467499</v>
      </c>
      <c r="G15" s="35">
        <f t="shared" si="0"/>
        <v>232906</v>
      </c>
      <c r="H15" s="35">
        <f>H16+H17</f>
        <v>3700405</v>
      </c>
    </row>
    <row r="16" spans="1:8" x14ac:dyDescent="0.25">
      <c r="A16" s="99" t="s">
        <v>4</v>
      </c>
      <c r="B16" s="100"/>
      <c r="C16" s="100"/>
      <c r="D16" s="100"/>
      <c r="E16" s="100"/>
      <c r="F16" s="36">
        <f>3330397+18276</f>
        <v>3348673</v>
      </c>
      <c r="G16" s="52">
        <f t="shared" si="0"/>
        <v>268352</v>
      </c>
      <c r="H16" s="36">
        <v>3617025</v>
      </c>
    </row>
    <row r="17" spans="1:8" x14ac:dyDescent="0.25">
      <c r="A17" s="107" t="s">
        <v>5</v>
      </c>
      <c r="B17" s="104"/>
      <c r="C17" s="104"/>
      <c r="D17" s="104"/>
      <c r="E17" s="104"/>
      <c r="F17" s="37">
        <f>33110+67091+18625</f>
        <v>118826</v>
      </c>
      <c r="G17" s="52">
        <f t="shared" si="0"/>
        <v>-35446</v>
      </c>
      <c r="H17" s="37">
        <v>83380</v>
      </c>
    </row>
    <row r="18" spans="1:8" x14ac:dyDescent="0.25">
      <c r="A18" s="106" t="s">
        <v>6</v>
      </c>
      <c r="B18" s="102"/>
      <c r="C18" s="102"/>
      <c r="D18" s="102"/>
      <c r="E18" s="102"/>
      <c r="F18" s="38">
        <f>F12-F15</f>
        <v>-125187</v>
      </c>
      <c r="G18" s="35">
        <f t="shared" si="0"/>
        <v>-134865</v>
      </c>
      <c r="H18" s="38">
        <f>H12-H15</f>
        <v>-260052</v>
      </c>
    </row>
    <row r="19" spans="1:8" ht="18" x14ac:dyDescent="0.25">
      <c r="A19" s="5"/>
      <c r="B19" s="8"/>
      <c r="C19" s="8"/>
      <c r="D19" s="8"/>
      <c r="E19" s="8"/>
      <c r="F19" s="3"/>
      <c r="G19" s="24"/>
      <c r="H19" s="24"/>
    </row>
    <row r="20" spans="1:8" ht="18" customHeight="1" x14ac:dyDescent="0.25">
      <c r="A20" s="95" t="s">
        <v>32</v>
      </c>
      <c r="B20" s="95"/>
      <c r="C20" s="95"/>
      <c r="D20" s="95"/>
      <c r="E20" s="95"/>
      <c r="F20" s="95"/>
      <c r="G20" s="95"/>
      <c r="H20" s="95"/>
    </row>
    <row r="21" spans="1:8" ht="18" x14ac:dyDescent="0.25">
      <c r="A21" s="25"/>
      <c r="B21" s="23"/>
      <c r="C21" s="23"/>
      <c r="D21" s="23"/>
      <c r="E21" s="23"/>
      <c r="F21" s="24"/>
      <c r="G21" s="24"/>
      <c r="H21" s="24"/>
    </row>
    <row r="22" spans="1:8" x14ac:dyDescent="0.25">
      <c r="A22" s="31"/>
      <c r="B22" s="32"/>
      <c r="C22" s="32"/>
      <c r="D22" s="33"/>
      <c r="E22" s="34"/>
      <c r="F22" s="4" t="s">
        <v>34</v>
      </c>
      <c r="G22" s="4" t="s">
        <v>89</v>
      </c>
      <c r="H22" s="4" t="s">
        <v>83</v>
      </c>
    </row>
    <row r="23" spans="1:8" ht="15.75" customHeight="1" x14ac:dyDescent="0.25">
      <c r="A23" s="96" t="s">
        <v>8</v>
      </c>
      <c r="B23" s="97"/>
      <c r="C23" s="97"/>
      <c r="D23" s="97"/>
      <c r="E23" s="98"/>
      <c r="F23" s="37"/>
      <c r="G23" s="37"/>
      <c r="H23" s="37"/>
    </row>
    <row r="24" spans="1:8" x14ac:dyDescent="0.25">
      <c r="A24" s="96" t="s">
        <v>9</v>
      </c>
      <c r="B24" s="100"/>
      <c r="C24" s="100"/>
      <c r="D24" s="100"/>
      <c r="E24" s="100"/>
      <c r="F24" s="37"/>
      <c r="G24" s="37"/>
      <c r="H24" s="37"/>
    </row>
    <row r="25" spans="1:8" x14ac:dyDescent="0.25">
      <c r="A25" s="106" t="s">
        <v>10</v>
      </c>
      <c r="B25" s="102"/>
      <c r="C25" s="102"/>
      <c r="D25" s="102"/>
      <c r="E25" s="102"/>
      <c r="F25" s="35">
        <v>0</v>
      </c>
      <c r="G25" s="35">
        <v>0</v>
      </c>
      <c r="H25" s="35">
        <v>0</v>
      </c>
    </row>
    <row r="26" spans="1:8" ht="18" x14ac:dyDescent="0.25">
      <c r="A26" s="22"/>
      <c r="B26" s="23"/>
      <c r="C26" s="23"/>
      <c r="D26" s="23"/>
      <c r="E26" s="23"/>
      <c r="F26" s="24"/>
      <c r="G26" s="24"/>
      <c r="H26" s="24"/>
    </row>
    <row r="27" spans="1:8" ht="30" customHeight="1" x14ac:dyDescent="0.25">
      <c r="A27" s="95" t="s">
        <v>40</v>
      </c>
      <c r="B27" s="95"/>
      <c r="C27" s="95"/>
      <c r="D27" s="95"/>
      <c r="E27" s="95"/>
      <c r="F27" s="95"/>
      <c r="G27" s="95"/>
      <c r="H27" s="95"/>
    </row>
    <row r="28" spans="1:8" ht="18" x14ac:dyDescent="0.25">
      <c r="A28" s="22"/>
      <c r="B28" s="23"/>
      <c r="C28" s="23"/>
      <c r="D28" s="23"/>
      <c r="E28" s="23"/>
      <c r="F28" s="24"/>
      <c r="G28" s="24"/>
      <c r="H28" s="24"/>
    </row>
    <row r="29" spans="1:8" x14ac:dyDescent="0.25">
      <c r="A29" s="66"/>
      <c r="B29" s="66"/>
      <c r="C29" s="66"/>
      <c r="D29" s="67"/>
      <c r="E29" s="68"/>
      <c r="F29" s="4" t="s">
        <v>34</v>
      </c>
      <c r="G29" s="4" t="s">
        <v>89</v>
      </c>
      <c r="H29" s="4" t="s">
        <v>83</v>
      </c>
    </row>
    <row r="30" spans="1:8" x14ac:dyDescent="0.25">
      <c r="A30" s="110" t="s">
        <v>33</v>
      </c>
      <c r="B30" s="110"/>
      <c r="C30" s="110"/>
      <c r="D30" s="110"/>
      <c r="E30" s="110"/>
      <c r="F30" s="69">
        <f>F31</f>
        <v>125187</v>
      </c>
      <c r="G30" s="69">
        <f>H30-F30</f>
        <v>134865</v>
      </c>
      <c r="H30" s="69">
        <f>H31</f>
        <v>260052</v>
      </c>
    </row>
    <row r="31" spans="1:8" ht="30" customHeight="1" x14ac:dyDescent="0.25">
      <c r="A31" s="111" t="s">
        <v>7</v>
      </c>
      <c r="B31" s="111"/>
      <c r="C31" s="111"/>
      <c r="D31" s="111"/>
      <c r="E31" s="111"/>
      <c r="F31" s="70">
        <v>125187</v>
      </c>
      <c r="G31" s="70">
        <f>H31-F31</f>
        <v>134865</v>
      </c>
      <c r="H31" s="70">
        <v>260052</v>
      </c>
    </row>
    <row r="34" spans="1:8" x14ac:dyDescent="0.25">
      <c r="A34" s="99" t="s">
        <v>11</v>
      </c>
      <c r="B34" s="100"/>
      <c r="C34" s="100"/>
      <c r="D34" s="100"/>
      <c r="E34" s="100"/>
      <c r="F34" s="37">
        <v>0</v>
      </c>
      <c r="G34" s="37">
        <v>0</v>
      </c>
      <c r="H34" s="37">
        <v>0</v>
      </c>
    </row>
    <row r="35" spans="1:8" ht="11.25" customHeight="1" x14ac:dyDescent="0.25">
      <c r="A35" s="17"/>
      <c r="B35" s="18"/>
      <c r="C35" s="18"/>
      <c r="D35" s="18"/>
      <c r="E35" s="18"/>
      <c r="F35" s="19"/>
      <c r="G35" s="19"/>
      <c r="H35" s="19"/>
    </row>
    <row r="36" spans="1:8" ht="29.25" customHeight="1" x14ac:dyDescent="0.25">
      <c r="A36" s="108"/>
      <c r="B36" s="109"/>
      <c r="C36" s="109"/>
      <c r="D36" s="109"/>
      <c r="E36" s="109"/>
      <c r="F36" s="109"/>
      <c r="G36" s="62"/>
      <c r="H36" s="62"/>
    </row>
    <row r="37" spans="1:8" ht="8.25" customHeight="1" x14ac:dyDescent="0.25"/>
    <row r="38" spans="1:8" x14ac:dyDescent="0.25">
      <c r="A38" s="108"/>
      <c r="B38" s="109"/>
      <c r="C38" s="109"/>
      <c r="D38" s="109"/>
      <c r="E38" s="109"/>
      <c r="F38" s="109"/>
      <c r="G38" s="62"/>
      <c r="H38" s="62"/>
    </row>
    <row r="39" spans="1:8" ht="8.25" customHeight="1" x14ac:dyDescent="0.25"/>
    <row r="40" spans="1:8" ht="29.25" customHeight="1" x14ac:dyDescent="0.25">
      <c r="A40" s="108"/>
      <c r="B40" s="109"/>
      <c r="C40" s="109"/>
      <c r="D40" s="109"/>
      <c r="E40" s="109"/>
      <c r="F40" s="109"/>
      <c r="G40" s="62"/>
      <c r="H40" s="62"/>
    </row>
  </sheetData>
  <mergeCells count="23">
    <mergeCell ref="A24:E24"/>
    <mergeCell ref="A25:E25"/>
    <mergeCell ref="A17:E17"/>
    <mergeCell ref="A18:E18"/>
    <mergeCell ref="A40:F40"/>
    <mergeCell ref="A36:F36"/>
    <mergeCell ref="A34:E34"/>
    <mergeCell ref="A38:F38"/>
    <mergeCell ref="A30:E30"/>
    <mergeCell ref="A31:E31"/>
    <mergeCell ref="A27:H27"/>
    <mergeCell ref="A20:H20"/>
    <mergeCell ref="A3:E3"/>
    <mergeCell ref="A4:D4"/>
    <mergeCell ref="A5:D5"/>
    <mergeCell ref="A1:H1"/>
    <mergeCell ref="A23:E23"/>
    <mergeCell ref="A7:H7"/>
    <mergeCell ref="A9:H9"/>
    <mergeCell ref="A16:E16"/>
    <mergeCell ref="A12:E12"/>
    <mergeCell ref="A13:E13"/>
    <mergeCell ref="A14:E14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topLeftCell="A19" workbookViewId="0">
      <selection activeCell="H7" sqref="H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9.7109375" customWidth="1"/>
    <col min="5" max="5" width="17.85546875" customWidth="1"/>
    <col min="6" max="6" width="17.7109375" customWidth="1"/>
    <col min="7" max="7" width="18" customWidth="1"/>
  </cols>
  <sheetData>
    <row r="1" spans="1:7" ht="42" customHeight="1" x14ac:dyDescent="0.25">
      <c r="A1" s="95" t="s">
        <v>88</v>
      </c>
      <c r="B1" s="95"/>
      <c r="C1" s="95"/>
      <c r="D1" s="95"/>
      <c r="E1" s="95"/>
      <c r="F1" s="95"/>
      <c r="G1" s="95"/>
    </row>
    <row r="2" spans="1:7" ht="23.25" customHeight="1" x14ac:dyDescent="0.25">
      <c r="A2" s="92"/>
      <c r="B2" s="92"/>
      <c r="C2" s="92"/>
      <c r="D2" s="92"/>
      <c r="E2" s="92"/>
      <c r="F2" s="92"/>
      <c r="G2" s="92"/>
    </row>
    <row r="3" spans="1:7" ht="17.25" customHeight="1" x14ac:dyDescent="0.25">
      <c r="A3" s="5"/>
      <c r="B3" s="5"/>
      <c r="C3" s="5"/>
      <c r="D3" s="5"/>
      <c r="E3" s="5"/>
      <c r="F3" s="25"/>
      <c r="G3" s="25"/>
    </row>
    <row r="4" spans="1:7" ht="15.75" customHeight="1" x14ac:dyDescent="0.25">
      <c r="A4" s="95" t="s">
        <v>26</v>
      </c>
      <c r="B4" s="95"/>
      <c r="C4" s="95"/>
      <c r="D4" s="95"/>
      <c r="E4" s="95"/>
      <c r="F4" s="95"/>
      <c r="G4" s="95"/>
    </row>
    <row r="5" spans="1:7" ht="18" x14ac:dyDescent="0.25">
      <c r="A5" s="5"/>
      <c r="B5" s="5"/>
      <c r="C5" s="5"/>
      <c r="D5" s="5"/>
      <c r="E5" s="5"/>
      <c r="F5" s="25"/>
      <c r="G5" s="25"/>
    </row>
    <row r="6" spans="1:7" ht="18" customHeight="1" x14ac:dyDescent="0.25">
      <c r="A6" s="95" t="s">
        <v>13</v>
      </c>
      <c r="B6" s="95"/>
      <c r="C6" s="95"/>
      <c r="D6" s="95"/>
      <c r="E6" s="95"/>
      <c r="F6" s="95"/>
      <c r="G6" s="95"/>
    </row>
    <row r="7" spans="1:7" ht="18" customHeight="1" x14ac:dyDescent="0.25">
      <c r="A7" s="92"/>
      <c r="B7" s="92"/>
      <c r="C7" s="92"/>
      <c r="D7" s="92"/>
      <c r="E7" s="92"/>
      <c r="F7" s="92"/>
      <c r="G7" s="92"/>
    </row>
    <row r="8" spans="1:7" ht="18" x14ac:dyDescent="0.25">
      <c r="A8" s="5"/>
      <c r="B8" s="5"/>
      <c r="C8" s="5"/>
      <c r="D8" s="5"/>
      <c r="E8" s="5"/>
      <c r="F8" s="25"/>
      <c r="G8" s="25"/>
    </row>
    <row r="9" spans="1:7" ht="15.75" customHeight="1" x14ac:dyDescent="0.25">
      <c r="A9" s="95" t="s">
        <v>1</v>
      </c>
      <c r="B9" s="95"/>
      <c r="C9" s="95"/>
      <c r="D9" s="95"/>
      <c r="E9" s="95"/>
      <c r="F9" s="95"/>
      <c r="G9" s="95"/>
    </row>
    <row r="10" spans="1:7" ht="18" x14ac:dyDescent="0.25">
      <c r="A10" s="5"/>
      <c r="B10" s="5"/>
      <c r="C10" s="5"/>
      <c r="D10" s="5"/>
      <c r="E10" s="5"/>
      <c r="F10" s="25"/>
      <c r="G10" s="25"/>
    </row>
    <row r="11" spans="1:7" x14ac:dyDescent="0.25">
      <c r="A11" s="21" t="s">
        <v>14</v>
      </c>
      <c r="B11" s="20" t="s">
        <v>15</v>
      </c>
      <c r="C11" s="20" t="s">
        <v>16</v>
      </c>
      <c r="D11" s="20" t="s">
        <v>12</v>
      </c>
      <c r="E11" s="21" t="s">
        <v>34</v>
      </c>
      <c r="F11" s="21" t="s">
        <v>89</v>
      </c>
      <c r="G11" s="21" t="s">
        <v>83</v>
      </c>
    </row>
    <row r="12" spans="1:7" ht="15.75" customHeight="1" x14ac:dyDescent="0.25">
      <c r="A12" s="9">
        <v>6</v>
      </c>
      <c r="B12" s="9"/>
      <c r="C12" s="9"/>
      <c r="D12" s="9" t="s">
        <v>17</v>
      </c>
      <c r="E12" s="72">
        <f>E13+E16+E18+E20+E23</f>
        <v>3139227</v>
      </c>
      <c r="F12" s="72">
        <f>G12-E12</f>
        <v>110416</v>
      </c>
      <c r="G12" s="72">
        <f>G13+G16+G18+G20+G23</f>
        <v>3249643</v>
      </c>
    </row>
    <row r="13" spans="1:7" ht="25.5" x14ac:dyDescent="0.25">
      <c r="A13" s="9"/>
      <c r="B13" s="14">
        <v>63</v>
      </c>
      <c r="C13" s="14"/>
      <c r="D13" s="14" t="s">
        <v>36</v>
      </c>
      <c r="E13" s="71">
        <f>E14+E15</f>
        <v>2829050</v>
      </c>
      <c r="F13" s="72">
        <f t="shared" ref="F13:F33" si="0">G13-E13</f>
        <v>4771</v>
      </c>
      <c r="G13" s="71">
        <f>G14+G15</f>
        <v>2833821</v>
      </c>
    </row>
    <row r="14" spans="1:7" x14ac:dyDescent="0.25">
      <c r="A14" s="10"/>
      <c r="B14" s="10"/>
      <c r="C14" s="11">
        <v>11</v>
      </c>
      <c r="D14" s="11" t="s">
        <v>18</v>
      </c>
      <c r="E14" s="71">
        <v>2816040</v>
      </c>
      <c r="F14" s="72">
        <f t="shared" si="0"/>
        <v>4771</v>
      </c>
      <c r="G14" s="71">
        <v>2820811</v>
      </c>
    </row>
    <row r="15" spans="1:7" x14ac:dyDescent="0.25">
      <c r="A15" s="10"/>
      <c r="B15" s="28"/>
      <c r="C15" s="11">
        <v>54</v>
      </c>
      <c r="D15" s="11" t="s">
        <v>49</v>
      </c>
      <c r="E15" s="71">
        <v>13010</v>
      </c>
      <c r="F15" s="72">
        <f t="shared" si="0"/>
        <v>0</v>
      </c>
      <c r="G15" s="71">
        <v>13010</v>
      </c>
    </row>
    <row r="16" spans="1:7" x14ac:dyDescent="0.25">
      <c r="A16" s="10"/>
      <c r="B16" s="10">
        <v>64</v>
      </c>
      <c r="C16" s="11"/>
      <c r="D16" s="14" t="s">
        <v>50</v>
      </c>
      <c r="E16" s="71">
        <f>E17</f>
        <v>10620</v>
      </c>
      <c r="F16" s="72">
        <f t="shared" si="0"/>
        <v>0</v>
      </c>
      <c r="G16" s="71">
        <f>G17</f>
        <v>10620</v>
      </c>
    </row>
    <row r="17" spans="1:7" x14ac:dyDescent="0.25">
      <c r="A17" s="10"/>
      <c r="B17" s="10"/>
      <c r="C17" s="11">
        <v>31</v>
      </c>
      <c r="D17" s="15" t="s">
        <v>30</v>
      </c>
      <c r="E17" s="71">
        <v>10620</v>
      </c>
      <c r="F17" s="72">
        <f t="shared" si="0"/>
        <v>0</v>
      </c>
      <c r="G17" s="71">
        <v>10620</v>
      </c>
    </row>
    <row r="18" spans="1:7" x14ac:dyDescent="0.25">
      <c r="A18" s="10"/>
      <c r="B18" s="10">
        <v>65</v>
      </c>
      <c r="C18" s="11"/>
      <c r="D18" s="14" t="s">
        <v>41</v>
      </c>
      <c r="E18" s="71">
        <f>E19</f>
        <v>3980</v>
      </c>
      <c r="F18" s="72">
        <f t="shared" si="0"/>
        <v>0</v>
      </c>
      <c r="G18" s="71">
        <f>G19</f>
        <v>3980</v>
      </c>
    </row>
    <row r="19" spans="1:7" x14ac:dyDescent="0.25">
      <c r="A19" s="10"/>
      <c r="B19" s="10"/>
      <c r="C19" s="11">
        <v>43</v>
      </c>
      <c r="D19" s="15" t="s">
        <v>38</v>
      </c>
      <c r="E19" s="71">
        <v>3980</v>
      </c>
      <c r="F19" s="72">
        <f t="shared" si="0"/>
        <v>0</v>
      </c>
      <c r="G19" s="71">
        <v>3980</v>
      </c>
    </row>
    <row r="20" spans="1:7" ht="25.5" x14ac:dyDescent="0.25">
      <c r="A20" s="10"/>
      <c r="B20" s="10">
        <v>66</v>
      </c>
      <c r="C20" s="11"/>
      <c r="D20" s="14" t="s">
        <v>42</v>
      </c>
      <c r="E20" s="71">
        <v>70350</v>
      </c>
      <c r="F20" s="72">
        <f t="shared" si="0"/>
        <v>43931</v>
      </c>
      <c r="G20" s="71">
        <f>G21+G22</f>
        <v>114281</v>
      </c>
    </row>
    <row r="21" spans="1:7" x14ac:dyDescent="0.25">
      <c r="A21" s="10"/>
      <c r="B21" s="10"/>
      <c r="C21" s="11">
        <v>31</v>
      </c>
      <c r="D21" s="15" t="s">
        <v>30</v>
      </c>
      <c r="E21" s="71">
        <v>70350</v>
      </c>
      <c r="F21" s="72">
        <f t="shared" si="0"/>
        <v>43150</v>
      </c>
      <c r="G21" s="71">
        <v>113500</v>
      </c>
    </row>
    <row r="22" spans="1:7" x14ac:dyDescent="0.25">
      <c r="A22" s="10"/>
      <c r="B22" s="10"/>
      <c r="C22" s="11">
        <v>21</v>
      </c>
      <c r="D22" s="15" t="s">
        <v>84</v>
      </c>
      <c r="E22" s="76"/>
      <c r="F22" s="72">
        <f t="shared" si="0"/>
        <v>781</v>
      </c>
      <c r="G22" s="71">
        <v>781</v>
      </c>
    </row>
    <row r="23" spans="1:7" ht="25.5" x14ac:dyDescent="0.25">
      <c r="A23" s="10"/>
      <c r="B23" s="10">
        <v>67</v>
      </c>
      <c r="C23" s="11"/>
      <c r="D23" s="14" t="s">
        <v>37</v>
      </c>
      <c r="E23" s="71">
        <f>E24+E25</f>
        <v>225227</v>
      </c>
      <c r="F23" s="72">
        <f t="shared" si="0"/>
        <v>61714</v>
      </c>
      <c r="G23" s="71">
        <f>G24+G25</f>
        <v>286941</v>
      </c>
    </row>
    <row r="24" spans="1:7" x14ac:dyDescent="0.25">
      <c r="A24" s="10"/>
      <c r="B24" s="10"/>
      <c r="C24" s="11">
        <v>13</v>
      </c>
      <c r="D24" s="15" t="s">
        <v>43</v>
      </c>
      <c r="E24" s="71">
        <v>205317</v>
      </c>
      <c r="F24" s="72">
        <f t="shared" si="0"/>
        <v>-1</v>
      </c>
      <c r="G24" s="71">
        <v>205316</v>
      </c>
    </row>
    <row r="25" spans="1:7" x14ac:dyDescent="0.25">
      <c r="A25" s="10"/>
      <c r="B25" s="10"/>
      <c r="C25" s="11">
        <v>11</v>
      </c>
      <c r="D25" s="15" t="s">
        <v>18</v>
      </c>
      <c r="E25" s="71">
        <v>19910</v>
      </c>
      <c r="F25" s="72">
        <f t="shared" si="0"/>
        <v>61715</v>
      </c>
      <c r="G25" s="71">
        <v>81625</v>
      </c>
    </row>
    <row r="26" spans="1:7" x14ac:dyDescent="0.25">
      <c r="A26" s="12">
        <v>7</v>
      </c>
      <c r="B26" s="13"/>
      <c r="C26" s="13"/>
      <c r="D26" s="26" t="s">
        <v>19</v>
      </c>
      <c r="E26" s="72">
        <f>E27</f>
        <v>260</v>
      </c>
      <c r="F26" s="72">
        <f t="shared" si="0"/>
        <v>0</v>
      </c>
      <c r="G26" s="72">
        <f>G27</f>
        <v>260</v>
      </c>
    </row>
    <row r="27" spans="1:7" ht="25.5" x14ac:dyDescent="0.25">
      <c r="A27" s="14"/>
      <c r="B27" s="14">
        <v>72</v>
      </c>
      <c r="C27" s="14"/>
      <c r="D27" s="27" t="s">
        <v>35</v>
      </c>
      <c r="E27" s="71">
        <f>E28</f>
        <v>260</v>
      </c>
      <c r="F27" s="72">
        <f t="shared" si="0"/>
        <v>0</v>
      </c>
      <c r="G27" s="71">
        <f>G28</f>
        <v>260</v>
      </c>
    </row>
    <row r="28" spans="1:7" x14ac:dyDescent="0.25">
      <c r="A28" s="47"/>
      <c r="B28" s="47"/>
      <c r="C28" s="48">
        <v>71</v>
      </c>
      <c r="D28" s="49" t="s">
        <v>51</v>
      </c>
      <c r="E28" s="91">
        <v>260</v>
      </c>
      <c r="F28" s="72">
        <f t="shared" si="0"/>
        <v>0</v>
      </c>
      <c r="G28" s="91">
        <v>260</v>
      </c>
    </row>
    <row r="29" spans="1:7" ht="9" customHeight="1" x14ac:dyDescent="0.25">
      <c r="A29" s="10"/>
      <c r="B29" s="10"/>
      <c r="C29" s="11"/>
      <c r="D29" s="15"/>
      <c r="E29" s="76"/>
      <c r="F29" s="72"/>
      <c r="G29" s="71"/>
    </row>
    <row r="30" spans="1:7" x14ac:dyDescent="0.25">
      <c r="A30" s="10"/>
      <c r="B30" s="10">
        <v>92</v>
      </c>
      <c r="C30" s="11"/>
      <c r="D30" s="42" t="s">
        <v>47</v>
      </c>
      <c r="E30" s="72">
        <f>E31+E32</f>
        <v>85367</v>
      </c>
      <c r="F30" s="72">
        <f t="shared" si="0"/>
        <v>122469</v>
      </c>
      <c r="G30" s="72">
        <f>G31+G32</f>
        <v>207836</v>
      </c>
    </row>
    <row r="31" spans="1:7" x14ac:dyDescent="0.25">
      <c r="A31" s="10"/>
      <c r="B31" s="10"/>
      <c r="C31" s="11">
        <v>11</v>
      </c>
      <c r="D31" s="15" t="s">
        <v>18</v>
      </c>
      <c r="E31" s="71">
        <v>67091</v>
      </c>
      <c r="F31" s="72">
        <f t="shared" si="0"/>
        <v>122469</v>
      </c>
      <c r="G31" s="71">
        <f>67091+122469</f>
        <v>189560</v>
      </c>
    </row>
    <row r="32" spans="1:7" x14ac:dyDescent="0.25">
      <c r="A32" s="10"/>
      <c r="B32" s="10"/>
      <c r="C32" s="11">
        <v>43</v>
      </c>
      <c r="D32" s="15" t="s">
        <v>46</v>
      </c>
      <c r="E32" s="71">
        <v>18276</v>
      </c>
      <c r="F32" s="72">
        <f t="shared" si="0"/>
        <v>0</v>
      </c>
      <c r="G32" s="71">
        <v>18276</v>
      </c>
    </row>
    <row r="33" spans="1:7" s="50" customFormat="1" x14ac:dyDescent="0.25">
      <c r="A33" s="117" t="s">
        <v>44</v>
      </c>
      <c r="B33" s="117"/>
      <c r="C33" s="117"/>
      <c r="D33" s="117"/>
      <c r="E33" s="72">
        <f>E12+E26+E30</f>
        <v>3224854</v>
      </c>
      <c r="F33" s="72">
        <f t="shared" si="0"/>
        <v>232885</v>
      </c>
      <c r="G33" s="72">
        <f>G12+G26+G30</f>
        <v>3457739</v>
      </c>
    </row>
    <row r="34" spans="1:7" s="50" customFormat="1" x14ac:dyDescent="0.25">
      <c r="A34" s="93"/>
      <c r="B34" s="93"/>
      <c r="C34" s="93"/>
      <c r="D34" s="93"/>
      <c r="E34" s="82"/>
      <c r="F34" s="82"/>
      <c r="G34" s="82"/>
    </row>
    <row r="35" spans="1:7" s="50" customFormat="1" x14ac:dyDescent="0.25">
      <c r="A35" s="93"/>
      <c r="B35" s="93"/>
      <c r="C35" s="93"/>
      <c r="D35" s="93"/>
      <c r="E35" s="82"/>
      <c r="F35" s="82"/>
      <c r="G35" s="82"/>
    </row>
    <row r="36" spans="1:7" ht="5.25" customHeight="1" x14ac:dyDescent="0.25"/>
    <row r="37" spans="1:7" ht="15.75" customHeight="1" x14ac:dyDescent="0.25">
      <c r="A37" s="95" t="s">
        <v>20</v>
      </c>
      <c r="B37" s="95"/>
      <c r="C37" s="95"/>
      <c r="D37" s="95"/>
      <c r="E37" s="95"/>
      <c r="F37" s="95"/>
      <c r="G37" s="95"/>
    </row>
    <row r="38" spans="1:7" ht="18" x14ac:dyDescent="0.25">
      <c r="A38" s="5"/>
      <c r="B38" s="5"/>
      <c r="C38" s="5"/>
      <c r="D38" s="5"/>
      <c r="E38" s="5"/>
      <c r="F38" s="25"/>
      <c r="G38" s="25"/>
    </row>
    <row r="39" spans="1:7" x14ac:dyDescent="0.25">
      <c r="A39" s="21" t="s">
        <v>14</v>
      </c>
      <c r="B39" s="20" t="s">
        <v>15</v>
      </c>
      <c r="C39" s="20" t="s">
        <v>16</v>
      </c>
      <c r="D39" s="20" t="s">
        <v>21</v>
      </c>
      <c r="E39" s="21" t="s">
        <v>34</v>
      </c>
      <c r="F39" s="21" t="s">
        <v>89</v>
      </c>
      <c r="G39" s="21" t="s">
        <v>83</v>
      </c>
    </row>
    <row r="40" spans="1:7" ht="15.75" customHeight="1" x14ac:dyDescent="0.25">
      <c r="A40" s="9">
        <v>3</v>
      </c>
      <c r="B40" s="9"/>
      <c r="C40" s="9"/>
      <c r="D40" s="9" t="s">
        <v>22</v>
      </c>
      <c r="E40" s="72">
        <f>E41+E46+E54</f>
        <v>3151453</v>
      </c>
      <c r="F40" s="72">
        <f>G40-E40</f>
        <v>226916</v>
      </c>
      <c r="G40" s="72">
        <f>G41+G46+G54+G58</f>
        <v>3378369</v>
      </c>
    </row>
    <row r="41" spans="1:7" ht="15.75" customHeight="1" x14ac:dyDescent="0.25">
      <c r="A41" s="9"/>
      <c r="B41" s="14">
        <v>31</v>
      </c>
      <c r="C41" s="14"/>
      <c r="D41" s="14" t="s">
        <v>23</v>
      </c>
      <c r="E41" s="71">
        <f>E42+E44+E45+E43</f>
        <v>2806556</v>
      </c>
      <c r="F41" s="72">
        <f t="shared" ref="F41:F65" si="1">G41-E41</f>
        <v>3580</v>
      </c>
      <c r="G41" s="71">
        <f>G42+G44+G45+G43</f>
        <v>2810136</v>
      </c>
    </row>
    <row r="42" spans="1:7" x14ac:dyDescent="0.25">
      <c r="A42" s="10"/>
      <c r="B42" s="10"/>
      <c r="C42" s="11">
        <v>11</v>
      </c>
      <c r="D42" s="11" t="s">
        <v>18</v>
      </c>
      <c r="E42" s="71">
        <f>2722680+17650</f>
        <v>2740330</v>
      </c>
      <c r="F42" s="72">
        <f t="shared" si="1"/>
        <v>3580</v>
      </c>
      <c r="G42" s="71">
        <f>2724550+19360</f>
        <v>2743910</v>
      </c>
    </row>
    <row r="43" spans="1:7" x14ac:dyDescent="0.25">
      <c r="A43" s="10"/>
      <c r="B43" s="28"/>
      <c r="C43" s="11">
        <v>43</v>
      </c>
      <c r="D43" s="15" t="s">
        <v>38</v>
      </c>
      <c r="E43" s="71">
        <v>17176</v>
      </c>
      <c r="F43" s="72">
        <f t="shared" si="1"/>
        <v>0</v>
      </c>
      <c r="G43" s="71">
        <v>17176</v>
      </c>
    </row>
    <row r="44" spans="1:7" x14ac:dyDescent="0.25">
      <c r="A44" s="10"/>
      <c r="B44" s="10"/>
      <c r="C44" s="11">
        <v>54</v>
      </c>
      <c r="D44" s="11" t="s">
        <v>49</v>
      </c>
      <c r="E44" s="71">
        <v>11680</v>
      </c>
      <c r="F44" s="72">
        <f t="shared" si="1"/>
        <v>0</v>
      </c>
      <c r="G44" s="71">
        <v>11680</v>
      </c>
    </row>
    <row r="45" spans="1:7" x14ac:dyDescent="0.25">
      <c r="A45" s="10"/>
      <c r="B45" s="10"/>
      <c r="C45" s="11">
        <v>31</v>
      </c>
      <c r="D45" s="11" t="s">
        <v>30</v>
      </c>
      <c r="E45" s="71">
        <v>37370</v>
      </c>
      <c r="F45" s="72">
        <f t="shared" si="1"/>
        <v>0</v>
      </c>
      <c r="G45" s="71">
        <v>37370</v>
      </c>
    </row>
    <row r="46" spans="1:7" x14ac:dyDescent="0.25">
      <c r="A46" s="10"/>
      <c r="B46" s="10">
        <v>32</v>
      </c>
      <c r="C46" s="11"/>
      <c r="D46" s="10" t="s">
        <v>29</v>
      </c>
      <c r="E46" s="71">
        <f>SUM(E47:E53)</f>
        <v>343837</v>
      </c>
      <c r="F46" s="72">
        <f t="shared" si="1"/>
        <v>221696</v>
      </c>
      <c r="G46" s="71">
        <f>SUM(G47:G53)</f>
        <v>565533</v>
      </c>
    </row>
    <row r="47" spans="1:7" x14ac:dyDescent="0.25">
      <c r="A47" s="10"/>
      <c r="B47" s="10"/>
      <c r="C47" s="11">
        <v>11</v>
      </c>
      <c r="D47" s="11" t="s">
        <v>18</v>
      </c>
      <c r="E47" s="71">
        <f>88050+2260</f>
        <v>90310</v>
      </c>
      <c r="F47" s="72">
        <f t="shared" si="1"/>
        <v>177025</v>
      </c>
      <c r="G47" s="71">
        <f>206106+62265-1036</f>
        <v>267335</v>
      </c>
    </row>
    <row r="48" spans="1:7" x14ac:dyDescent="0.25">
      <c r="A48" s="10"/>
      <c r="B48" s="28"/>
      <c r="C48" s="11">
        <v>13</v>
      </c>
      <c r="D48" s="11" t="s">
        <v>43</v>
      </c>
      <c r="E48" s="71">
        <v>204787</v>
      </c>
      <c r="F48" s="72">
        <f t="shared" si="1"/>
        <v>-1</v>
      </c>
      <c r="G48" s="71">
        <v>204786</v>
      </c>
    </row>
    <row r="49" spans="1:7" x14ac:dyDescent="0.25">
      <c r="A49" s="10"/>
      <c r="B49" s="28"/>
      <c r="C49" s="11">
        <v>54</v>
      </c>
      <c r="D49" s="11" t="s">
        <v>49</v>
      </c>
      <c r="E49" s="71">
        <v>1330</v>
      </c>
      <c r="F49" s="72">
        <f t="shared" si="1"/>
        <v>0</v>
      </c>
      <c r="G49" s="71">
        <v>1330</v>
      </c>
    </row>
    <row r="50" spans="1:7" x14ac:dyDescent="0.25">
      <c r="A50" s="10"/>
      <c r="B50" s="28"/>
      <c r="C50" s="11">
        <v>43</v>
      </c>
      <c r="D50" s="15" t="s">
        <v>38</v>
      </c>
      <c r="E50" s="71">
        <f>3980+1100</f>
        <v>5080</v>
      </c>
      <c r="F50" s="72">
        <f t="shared" si="1"/>
        <v>0</v>
      </c>
      <c r="G50" s="71">
        <f>3980+1100</f>
        <v>5080</v>
      </c>
    </row>
    <row r="51" spans="1:7" x14ac:dyDescent="0.25">
      <c r="A51" s="10"/>
      <c r="B51" s="28"/>
      <c r="C51" s="11">
        <v>31</v>
      </c>
      <c r="D51" s="15" t="s">
        <v>30</v>
      </c>
      <c r="E51" s="71">
        <v>42070</v>
      </c>
      <c r="F51" s="72">
        <f t="shared" si="1"/>
        <v>43891</v>
      </c>
      <c r="G51" s="71">
        <f>85970-9</f>
        <v>85961</v>
      </c>
    </row>
    <row r="52" spans="1:7" x14ac:dyDescent="0.25">
      <c r="A52" s="10"/>
      <c r="B52" s="28"/>
      <c r="C52" s="11">
        <v>21</v>
      </c>
      <c r="D52" s="15" t="s">
        <v>84</v>
      </c>
      <c r="E52" s="71"/>
      <c r="F52" s="72">
        <f t="shared" si="1"/>
        <v>781</v>
      </c>
      <c r="G52" s="71">
        <v>781</v>
      </c>
    </row>
    <row r="53" spans="1:7" x14ac:dyDescent="0.25">
      <c r="A53" s="10"/>
      <c r="B53" s="28"/>
      <c r="C53" s="11">
        <v>71</v>
      </c>
      <c r="D53" s="15" t="s">
        <v>52</v>
      </c>
      <c r="E53" s="71">
        <v>260</v>
      </c>
      <c r="F53" s="72">
        <f t="shared" si="1"/>
        <v>0</v>
      </c>
      <c r="G53" s="71">
        <v>260</v>
      </c>
    </row>
    <row r="54" spans="1:7" x14ac:dyDescent="0.25">
      <c r="A54" s="10"/>
      <c r="B54" s="10">
        <v>34</v>
      </c>
      <c r="C54" s="11"/>
      <c r="D54" s="15" t="s">
        <v>45</v>
      </c>
      <c r="E54" s="71">
        <f>E56+E57</f>
        <v>1060</v>
      </c>
      <c r="F54" s="72">
        <f t="shared" si="1"/>
        <v>595</v>
      </c>
      <c r="G54" s="71">
        <f>G56+G57+G55</f>
        <v>1655</v>
      </c>
    </row>
    <row r="55" spans="1:7" x14ac:dyDescent="0.25">
      <c r="A55" s="10"/>
      <c r="B55" s="10"/>
      <c r="C55" s="11">
        <v>11</v>
      </c>
      <c r="D55" s="15" t="s">
        <v>18</v>
      </c>
      <c r="E55" s="71"/>
      <c r="F55" s="72">
        <f t="shared" si="1"/>
        <v>925</v>
      </c>
      <c r="G55" s="71">
        <v>925</v>
      </c>
    </row>
    <row r="56" spans="1:7" x14ac:dyDescent="0.25">
      <c r="A56" s="10"/>
      <c r="B56" s="28"/>
      <c r="C56" s="11">
        <v>13</v>
      </c>
      <c r="D56" s="15" t="s">
        <v>43</v>
      </c>
      <c r="E56" s="71">
        <v>530</v>
      </c>
      <c r="F56" s="72">
        <f t="shared" si="1"/>
        <v>0</v>
      </c>
      <c r="G56" s="71">
        <v>530</v>
      </c>
    </row>
    <row r="57" spans="1:7" x14ac:dyDescent="0.25">
      <c r="A57" s="10"/>
      <c r="B57" s="28"/>
      <c r="C57" s="11">
        <v>31</v>
      </c>
      <c r="D57" s="15" t="s">
        <v>30</v>
      </c>
      <c r="E57" s="71">
        <v>530</v>
      </c>
      <c r="F57" s="72">
        <f t="shared" si="1"/>
        <v>-330</v>
      </c>
      <c r="G57" s="71">
        <v>200</v>
      </c>
    </row>
    <row r="58" spans="1:7" x14ac:dyDescent="0.25">
      <c r="A58" s="10"/>
      <c r="B58" s="10">
        <v>38</v>
      </c>
      <c r="C58" s="11"/>
      <c r="D58" s="15" t="s">
        <v>85</v>
      </c>
      <c r="E58" s="71"/>
      <c r="F58" s="72">
        <f t="shared" ref="F58:F60" si="2">G58-E58</f>
        <v>1045</v>
      </c>
      <c r="G58" s="71">
        <f>G60+G59</f>
        <v>1045</v>
      </c>
    </row>
    <row r="59" spans="1:7" x14ac:dyDescent="0.25">
      <c r="A59" s="10"/>
      <c r="B59" s="10"/>
      <c r="C59" s="11">
        <v>11</v>
      </c>
      <c r="D59" s="15" t="s">
        <v>18</v>
      </c>
      <c r="E59" s="71"/>
      <c r="F59" s="72">
        <f t="shared" si="2"/>
        <v>1036</v>
      </c>
      <c r="G59" s="71">
        <v>1036</v>
      </c>
    </row>
    <row r="60" spans="1:7" x14ac:dyDescent="0.25">
      <c r="A60" s="10"/>
      <c r="B60" s="28"/>
      <c r="C60" s="11">
        <v>31</v>
      </c>
      <c r="D60" s="15" t="s">
        <v>30</v>
      </c>
      <c r="E60" s="71"/>
      <c r="F60" s="72">
        <f t="shared" si="2"/>
        <v>9</v>
      </c>
      <c r="G60" s="71">
        <v>9</v>
      </c>
    </row>
    <row r="61" spans="1:7" x14ac:dyDescent="0.25">
      <c r="A61" s="12">
        <v>4</v>
      </c>
      <c r="B61" s="13"/>
      <c r="C61" s="13"/>
      <c r="D61" s="26" t="s">
        <v>24</v>
      </c>
      <c r="E61" s="72">
        <f>E62</f>
        <v>73401</v>
      </c>
      <c r="F61" s="72">
        <f t="shared" si="1"/>
        <v>5969</v>
      </c>
      <c r="G61" s="72">
        <f>G62</f>
        <v>79370</v>
      </c>
    </row>
    <row r="62" spans="1:7" ht="25.5" x14ac:dyDescent="0.25">
      <c r="A62" s="14"/>
      <c r="B62" s="14">
        <v>42</v>
      </c>
      <c r="C62" s="14"/>
      <c r="D62" s="27" t="s">
        <v>39</v>
      </c>
      <c r="E62" s="71">
        <f>E63+E64</f>
        <v>73401</v>
      </c>
      <c r="F62" s="72">
        <f t="shared" si="1"/>
        <v>5969</v>
      </c>
      <c r="G62" s="71">
        <f>G63+G64</f>
        <v>79370</v>
      </c>
    </row>
    <row r="63" spans="1:7" x14ac:dyDescent="0.25">
      <c r="A63" s="14"/>
      <c r="B63" s="14"/>
      <c r="C63" s="16">
        <v>11</v>
      </c>
      <c r="D63" s="51" t="s">
        <v>18</v>
      </c>
      <c r="E63" s="71">
        <f>5310+67091</f>
        <v>72401</v>
      </c>
      <c r="F63" s="72">
        <f t="shared" si="1"/>
        <v>6389</v>
      </c>
      <c r="G63" s="71">
        <v>78790</v>
      </c>
    </row>
    <row r="64" spans="1:7" x14ac:dyDescent="0.25">
      <c r="A64" s="14"/>
      <c r="B64" s="14"/>
      <c r="C64" s="11">
        <v>31</v>
      </c>
      <c r="D64" s="11" t="s">
        <v>30</v>
      </c>
      <c r="E64" s="71">
        <v>1000</v>
      </c>
      <c r="F64" s="72">
        <f t="shared" si="1"/>
        <v>-420</v>
      </c>
      <c r="G64" s="71">
        <v>580</v>
      </c>
    </row>
    <row r="65" spans="1:7" x14ac:dyDescent="0.25">
      <c r="A65" s="114" t="s">
        <v>44</v>
      </c>
      <c r="B65" s="115"/>
      <c r="C65" s="115"/>
      <c r="D65" s="116"/>
      <c r="E65" s="73">
        <f>E40+E61</f>
        <v>3224854</v>
      </c>
      <c r="F65" s="72">
        <f t="shared" si="1"/>
        <v>232885</v>
      </c>
      <c r="G65" s="73">
        <f>G40+G61</f>
        <v>3457739</v>
      </c>
    </row>
    <row r="69" spans="1:7" x14ac:dyDescent="0.25">
      <c r="A69" s="113" t="s">
        <v>94</v>
      </c>
      <c r="B69" s="113"/>
      <c r="C69" s="113"/>
      <c r="D69" s="113"/>
      <c r="E69" s="113"/>
      <c r="F69" s="113"/>
      <c r="G69" s="113"/>
    </row>
    <row r="70" spans="1:7" x14ac:dyDescent="0.25">
      <c r="A70" s="112"/>
      <c r="B70" s="112"/>
      <c r="C70" s="112"/>
      <c r="D70" s="112"/>
      <c r="E70" s="112"/>
      <c r="F70" s="112"/>
      <c r="G70" s="112"/>
    </row>
    <row r="71" spans="1:7" x14ac:dyDescent="0.25">
      <c r="A71" s="112" t="s">
        <v>114</v>
      </c>
      <c r="B71" s="112"/>
      <c r="C71" s="112"/>
      <c r="D71" s="112"/>
      <c r="E71" s="112"/>
      <c r="F71" s="112"/>
      <c r="G71" s="112"/>
    </row>
    <row r="72" spans="1:7" x14ac:dyDescent="0.25">
      <c r="A72" s="112" t="s">
        <v>115</v>
      </c>
      <c r="B72" s="112"/>
      <c r="C72" s="112"/>
      <c r="D72" s="112"/>
      <c r="E72" s="112"/>
      <c r="F72" s="112"/>
      <c r="G72" s="112"/>
    </row>
    <row r="73" spans="1:7" x14ac:dyDescent="0.25">
      <c r="A73" s="112"/>
      <c r="B73" s="112"/>
      <c r="C73" s="112"/>
      <c r="D73" s="112"/>
      <c r="E73" s="112"/>
      <c r="F73" s="112"/>
      <c r="G73" s="112"/>
    </row>
    <row r="74" spans="1:7" x14ac:dyDescent="0.25">
      <c r="A74" s="112" t="s">
        <v>116</v>
      </c>
      <c r="B74" s="112"/>
      <c r="C74" s="112"/>
      <c r="D74" s="112"/>
      <c r="E74" s="112"/>
      <c r="F74" s="112"/>
      <c r="G74" s="112"/>
    </row>
    <row r="75" spans="1:7" x14ac:dyDescent="0.25">
      <c r="A75" s="112" t="s">
        <v>118</v>
      </c>
      <c r="B75" s="112"/>
      <c r="C75" s="112"/>
      <c r="D75" s="112"/>
      <c r="E75" s="112"/>
      <c r="F75" s="112"/>
      <c r="G75" s="112"/>
    </row>
    <row r="76" spans="1:7" x14ac:dyDescent="0.25">
      <c r="A76" s="112" t="s">
        <v>119</v>
      </c>
      <c r="B76" s="112"/>
      <c r="C76" s="112"/>
      <c r="D76" s="112"/>
      <c r="E76" s="112"/>
      <c r="F76" s="112"/>
      <c r="G76" s="112"/>
    </row>
    <row r="77" spans="1:7" x14ac:dyDescent="0.25">
      <c r="A77" s="112"/>
      <c r="B77" s="112"/>
      <c r="C77" s="112"/>
      <c r="D77" s="112"/>
      <c r="E77" s="112"/>
      <c r="F77" s="112"/>
      <c r="G77" s="112"/>
    </row>
    <row r="78" spans="1:7" x14ac:dyDescent="0.25">
      <c r="A78" s="112" t="s">
        <v>117</v>
      </c>
      <c r="B78" s="112"/>
      <c r="C78" s="112"/>
      <c r="D78" s="112"/>
      <c r="E78" s="112"/>
      <c r="F78" s="112"/>
      <c r="G78" s="112"/>
    </row>
    <row r="79" spans="1:7" x14ac:dyDescent="0.25">
      <c r="A79" s="112" t="s">
        <v>120</v>
      </c>
      <c r="B79" s="112"/>
      <c r="C79" s="112"/>
      <c r="D79" s="112"/>
      <c r="E79" s="112"/>
      <c r="F79" s="112"/>
      <c r="G79" s="112"/>
    </row>
    <row r="80" spans="1:7" x14ac:dyDescent="0.25">
      <c r="A80" s="112" t="s">
        <v>121</v>
      </c>
      <c r="B80" s="112"/>
      <c r="C80" s="112"/>
      <c r="D80" s="112"/>
      <c r="E80" s="112"/>
      <c r="F80" s="112"/>
      <c r="G80" s="112"/>
    </row>
    <row r="81" spans="1:7" x14ac:dyDescent="0.25">
      <c r="A81" s="112"/>
      <c r="B81" s="112"/>
      <c r="C81" s="112"/>
      <c r="D81" s="112"/>
      <c r="E81" s="112"/>
      <c r="F81" s="112"/>
      <c r="G81" s="112"/>
    </row>
    <row r="82" spans="1:7" x14ac:dyDescent="0.25">
      <c r="A82" s="112" t="s">
        <v>112</v>
      </c>
      <c r="B82" s="112"/>
      <c r="C82" s="112"/>
      <c r="D82" s="112"/>
      <c r="E82" s="112"/>
      <c r="F82" s="112"/>
      <c r="G82" s="112"/>
    </row>
    <row r="83" spans="1:7" x14ac:dyDescent="0.25">
      <c r="A83" s="112" t="s">
        <v>113</v>
      </c>
      <c r="B83" s="112"/>
      <c r="C83" s="112"/>
      <c r="D83" s="112"/>
      <c r="E83" s="112"/>
      <c r="F83" s="112"/>
      <c r="G83" s="112"/>
    </row>
    <row r="84" spans="1:7" x14ac:dyDescent="0.25">
      <c r="A84" s="112"/>
      <c r="B84" s="112"/>
      <c r="C84" s="112"/>
      <c r="D84" s="112"/>
      <c r="E84" s="112"/>
      <c r="F84" s="112"/>
      <c r="G84" s="112"/>
    </row>
    <row r="85" spans="1:7" x14ac:dyDescent="0.25">
      <c r="A85" s="112"/>
      <c r="B85" s="112"/>
      <c r="C85" s="112"/>
      <c r="D85" s="112"/>
      <c r="E85" s="112"/>
      <c r="F85" s="112"/>
      <c r="G85" s="112"/>
    </row>
    <row r="86" spans="1:7" x14ac:dyDescent="0.25">
      <c r="A86" s="112"/>
      <c r="B86" s="112"/>
      <c r="C86" s="112"/>
      <c r="D86" s="112"/>
      <c r="E86" s="112"/>
      <c r="F86" s="112"/>
      <c r="G86" s="112"/>
    </row>
    <row r="87" spans="1:7" x14ac:dyDescent="0.25">
      <c r="A87" s="112"/>
      <c r="B87" s="112"/>
      <c r="C87" s="112"/>
      <c r="D87" s="112"/>
      <c r="E87" s="112"/>
      <c r="F87" s="112"/>
      <c r="G87" s="112"/>
    </row>
    <row r="88" spans="1:7" x14ac:dyDescent="0.25">
      <c r="A88" s="112"/>
      <c r="B88" s="112"/>
      <c r="C88" s="112"/>
      <c r="D88" s="112"/>
      <c r="E88" s="112"/>
      <c r="F88" s="112"/>
      <c r="G88" s="112"/>
    </row>
    <row r="89" spans="1:7" x14ac:dyDescent="0.25">
      <c r="A89" s="112"/>
      <c r="B89" s="112"/>
      <c r="C89" s="112"/>
      <c r="D89" s="112"/>
      <c r="E89" s="112"/>
      <c r="F89" s="112"/>
      <c r="G89" s="112"/>
    </row>
    <row r="90" spans="1:7" x14ac:dyDescent="0.25">
      <c r="A90" s="112"/>
      <c r="B90" s="112"/>
      <c r="C90" s="112"/>
      <c r="D90" s="112"/>
      <c r="E90" s="112"/>
      <c r="F90" s="112"/>
      <c r="G90" s="112"/>
    </row>
    <row r="91" spans="1:7" x14ac:dyDescent="0.25">
      <c r="A91" s="112"/>
      <c r="B91" s="112"/>
      <c r="C91" s="112"/>
      <c r="D91" s="112"/>
      <c r="E91" s="112"/>
      <c r="F91" s="112"/>
      <c r="G91" s="112"/>
    </row>
    <row r="92" spans="1:7" x14ac:dyDescent="0.25">
      <c r="A92" s="112"/>
      <c r="B92" s="112"/>
      <c r="C92" s="112"/>
      <c r="D92" s="112"/>
      <c r="E92" s="112"/>
      <c r="F92" s="112"/>
      <c r="G92" s="112"/>
    </row>
    <row r="93" spans="1:7" x14ac:dyDescent="0.25">
      <c r="A93" s="112"/>
      <c r="B93" s="112"/>
      <c r="C93" s="112"/>
      <c r="D93" s="112"/>
      <c r="E93" s="112"/>
      <c r="F93" s="112"/>
      <c r="G93" s="112"/>
    </row>
    <row r="94" spans="1:7" x14ac:dyDescent="0.25">
      <c r="A94" s="112"/>
      <c r="B94" s="112"/>
      <c r="C94" s="112"/>
      <c r="D94" s="112"/>
      <c r="E94" s="112"/>
      <c r="F94" s="112"/>
      <c r="G94" s="112"/>
    </row>
    <row r="95" spans="1:7" x14ac:dyDescent="0.25">
      <c r="A95" s="112"/>
      <c r="B95" s="112"/>
      <c r="C95" s="112"/>
      <c r="D95" s="112"/>
      <c r="E95" s="112"/>
      <c r="F95" s="112"/>
      <c r="G95" s="112"/>
    </row>
    <row r="96" spans="1:7" x14ac:dyDescent="0.25">
      <c r="A96" s="112"/>
      <c r="B96" s="112"/>
      <c r="C96" s="112"/>
      <c r="D96" s="112"/>
      <c r="E96" s="112"/>
      <c r="F96" s="112"/>
      <c r="G96" s="112"/>
    </row>
    <row r="97" spans="1:7" x14ac:dyDescent="0.25">
      <c r="A97" s="112"/>
      <c r="B97" s="112"/>
      <c r="C97" s="112"/>
      <c r="D97" s="112"/>
      <c r="E97" s="112"/>
      <c r="F97" s="112"/>
      <c r="G97" s="112"/>
    </row>
    <row r="98" spans="1:7" x14ac:dyDescent="0.25">
      <c r="A98" s="112"/>
      <c r="B98" s="112"/>
      <c r="C98" s="112"/>
      <c r="D98" s="112"/>
      <c r="E98" s="112"/>
      <c r="F98" s="112"/>
      <c r="G98" s="112"/>
    </row>
    <row r="99" spans="1:7" x14ac:dyDescent="0.25">
      <c r="A99" s="112"/>
      <c r="B99" s="112"/>
      <c r="C99" s="112"/>
      <c r="D99" s="112"/>
      <c r="E99" s="112"/>
      <c r="F99" s="112"/>
      <c r="G99" s="112"/>
    </row>
    <row r="100" spans="1:7" x14ac:dyDescent="0.25">
      <c r="A100" s="112"/>
      <c r="B100" s="112"/>
      <c r="C100" s="112"/>
      <c r="D100" s="112"/>
      <c r="E100" s="112"/>
      <c r="F100" s="112"/>
      <c r="G100" s="112"/>
    </row>
    <row r="101" spans="1:7" x14ac:dyDescent="0.25">
      <c r="A101" s="112"/>
      <c r="B101" s="112"/>
      <c r="C101" s="112"/>
      <c r="D101" s="112"/>
      <c r="E101" s="112"/>
      <c r="F101" s="112"/>
      <c r="G101" s="112"/>
    </row>
    <row r="102" spans="1:7" x14ac:dyDescent="0.25">
      <c r="A102" s="112"/>
      <c r="B102" s="112"/>
      <c r="C102" s="112"/>
      <c r="D102" s="112"/>
      <c r="E102" s="112"/>
      <c r="F102" s="112"/>
      <c r="G102" s="112"/>
    </row>
    <row r="103" spans="1:7" x14ac:dyDescent="0.25">
      <c r="A103" s="112"/>
      <c r="B103" s="112"/>
      <c r="C103" s="112"/>
      <c r="D103" s="112"/>
      <c r="E103" s="112"/>
      <c r="F103" s="112"/>
      <c r="G103" s="112"/>
    </row>
    <row r="104" spans="1:7" x14ac:dyDescent="0.25">
      <c r="A104" s="112"/>
      <c r="B104" s="112"/>
      <c r="C104" s="112"/>
      <c r="D104" s="112"/>
      <c r="E104" s="112"/>
      <c r="F104" s="112"/>
      <c r="G104" s="112"/>
    </row>
    <row r="105" spans="1:7" x14ac:dyDescent="0.25">
      <c r="A105" s="112"/>
      <c r="B105" s="112"/>
      <c r="C105" s="112"/>
      <c r="D105" s="112"/>
      <c r="E105" s="112"/>
      <c r="F105" s="112"/>
      <c r="G105" s="112"/>
    </row>
    <row r="106" spans="1:7" x14ac:dyDescent="0.25">
      <c r="A106" s="112"/>
      <c r="B106" s="112"/>
      <c r="C106" s="112"/>
      <c r="D106" s="112"/>
      <c r="E106" s="112"/>
      <c r="F106" s="112"/>
      <c r="G106" s="112"/>
    </row>
    <row r="107" spans="1:7" x14ac:dyDescent="0.25">
      <c r="A107" s="112"/>
      <c r="B107" s="112"/>
      <c r="C107" s="112"/>
      <c r="D107" s="112"/>
      <c r="E107" s="112"/>
      <c r="F107" s="112"/>
      <c r="G107" s="112"/>
    </row>
    <row r="108" spans="1:7" x14ac:dyDescent="0.25">
      <c r="A108" s="112"/>
      <c r="B108" s="112"/>
      <c r="C108" s="112"/>
      <c r="D108" s="112"/>
      <c r="E108" s="112"/>
      <c r="F108" s="112"/>
      <c r="G108" s="112"/>
    </row>
    <row r="109" spans="1:7" x14ac:dyDescent="0.25">
      <c r="A109" s="112"/>
      <c r="B109" s="112"/>
      <c r="C109" s="112"/>
      <c r="D109" s="112"/>
      <c r="E109" s="112"/>
      <c r="F109" s="112"/>
      <c r="G109" s="112"/>
    </row>
  </sheetData>
  <mergeCells count="48">
    <mergeCell ref="A65:D65"/>
    <mergeCell ref="A33:D33"/>
    <mergeCell ref="A1:G1"/>
    <mergeCell ref="A4:G4"/>
    <mergeCell ref="A6:G6"/>
    <mergeCell ref="A9:G9"/>
    <mergeCell ref="A37:G37"/>
    <mergeCell ref="A69:G69"/>
    <mergeCell ref="A74:G74"/>
    <mergeCell ref="A82:G82"/>
    <mergeCell ref="A83:G83"/>
    <mergeCell ref="A84:G84"/>
    <mergeCell ref="A77:G77"/>
    <mergeCell ref="A78:G78"/>
    <mergeCell ref="A79:G79"/>
    <mergeCell ref="A81:G81"/>
    <mergeCell ref="A73:G73"/>
    <mergeCell ref="A70:G70"/>
    <mergeCell ref="A71:G71"/>
    <mergeCell ref="A72:G72"/>
    <mergeCell ref="A75:G75"/>
    <mergeCell ref="A76:G76"/>
    <mergeCell ref="A80:G80"/>
    <mergeCell ref="A85:G85"/>
    <mergeCell ref="A86:G86"/>
    <mergeCell ref="A87:G87"/>
    <mergeCell ref="A88:G88"/>
    <mergeCell ref="A89:G89"/>
    <mergeCell ref="A90:G90"/>
    <mergeCell ref="A91:G91"/>
    <mergeCell ref="A92:G92"/>
    <mergeCell ref="A93:G93"/>
    <mergeCell ref="A94:G94"/>
    <mergeCell ref="A95:G95"/>
    <mergeCell ref="A96:G96"/>
    <mergeCell ref="A97:G97"/>
    <mergeCell ref="A98:G98"/>
    <mergeCell ref="A99:G99"/>
    <mergeCell ref="A100:G100"/>
    <mergeCell ref="A101:G101"/>
    <mergeCell ref="A102:G102"/>
    <mergeCell ref="A103:G103"/>
    <mergeCell ref="A104:G104"/>
    <mergeCell ref="A105:G105"/>
    <mergeCell ref="A106:G106"/>
    <mergeCell ref="A107:G107"/>
    <mergeCell ref="A108:G108"/>
    <mergeCell ref="A109:G109"/>
  </mergeCells>
  <pageMargins left="0.7" right="0.7" top="0.75" bottom="0.75" header="0.3" footer="0.3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opLeftCell="A7" workbookViewId="0">
      <selection activeCell="D49" sqref="D4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" bestFit="1" customWidth="1"/>
    <col min="4" max="4" width="42.5703125" customWidth="1"/>
    <col min="5" max="5" width="19.140625" customWidth="1"/>
    <col min="6" max="6" width="20.28515625" customWidth="1"/>
    <col min="7" max="7" width="19.42578125" customWidth="1"/>
  </cols>
  <sheetData>
    <row r="1" spans="1:7" ht="42" customHeight="1" x14ac:dyDescent="0.25">
      <c r="A1" s="95" t="s">
        <v>90</v>
      </c>
      <c r="B1" s="95"/>
      <c r="C1" s="95"/>
      <c r="D1" s="95"/>
      <c r="E1" s="95"/>
      <c r="F1" s="95"/>
      <c r="G1" s="95"/>
    </row>
    <row r="2" spans="1:7" ht="18" customHeight="1" x14ac:dyDescent="0.25">
      <c r="A2" s="25"/>
      <c r="B2" s="25"/>
      <c r="C2" s="25"/>
      <c r="D2" s="25"/>
      <c r="E2" s="25"/>
      <c r="F2" s="25"/>
      <c r="G2" s="25"/>
    </row>
    <row r="3" spans="1:7" ht="15.75" customHeight="1" x14ac:dyDescent="0.25">
      <c r="A3" s="95" t="s">
        <v>26</v>
      </c>
      <c r="B3" s="95"/>
      <c r="C3" s="95"/>
      <c r="D3" s="95"/>
      <c r="E3" s="95"/>
      <c r="F3" s="95"/>
      <c r="G3" s="95"/>
    </row>
    <row r="4" spans="1:7" ht="18" x14ac:dyDescent="0.25">
      <c r="A4" s="25"/>
      <c r="B4" s="25"/>
      <c r="C4" s="25"/>
      <c r="D4" s="25"/>
      <c r="E4" s="25"/>
      <c r="F4" s="25"/>
      <c r="G4" s="25"/>
    </row>
    <row r="5" spans="1:7" ht="18" customHeight="1" x14ac:dyDescent="0.25">
      <c r="A5" s="95" t="s">
        <v>13</v>
      </c>
      <c r="B5" s="95"/>
      <c r="C5" s="95"/>
      <c r="D5" s="95"/>
      <c r="E5" s="95"/>
      <c r="F5" s="95"/>
      <c r="G5" s="95"/>
    </row>
    <row r="6" spans="1:7" ht="18" x14ac:dyDescent="0.25">
      <c r="A6" s="25"/>
      <c r="B6" s="25"/>
      <c r="C6" s="25"/>
      <c r="D6" s="25"/>
      <c r="E6" s="25"/>
      <c r="F6" s="25"/>
      <c r="G6" s="25"/>
    </row>
    <row r="7" spans="1:7" ht="15.75" customHeight="1" x14ac:dyDescent="0.25">
      <c r="A7" s="95" t="s">
        <v>1</v>
      </c>
      <c r="B7" s="95"/>
      <c r="C7" s="95"/>
      <c r="D7" s="95"/>
      <c r="E7" s="95"/>
      <c r="F7" s="95"/>
      <c r="G7" s="95"/>
    </row>
    <row r="8" spans="1:7" ht="18" x14ac:dyDescent="0.25">
      <c r="A8" s="25"/>
      <c r="B8" s="25"/>
      <c r="C8" s="25"/>
      <c r="D8" s="25"/>
      <c r="E8" s="25"/>
      <c r="F8" s="25"/>
      <c r="G8" s="25"/>
    </row>
    <row r="9" spans="1:7" x14ac:dyDescent="0.25">
      <c r="A9" s="21" t="s">
        <v>14</v>
      </c>
      <c r="B9" s="20" t="s">
        <v>15</v>
      </c>
      <c r="C9" s="20" t="s">
        <v>16</v>
      </c>
      <c r="D9" s="20" t="s">
        <v>12</v>
      </c>
      <c r="E9" s="21" t="s">
        <v>34</v>
      </c>
      <c r="F9" s="21" t="s">
        <v>89</v>
      </c>
      <c r="G9" s="21" t="s">
        <v>83</v>
      </c>
    </row>
    <row r="10" spans="1:7" ht="15.75" customHeight="1" x14ac:dyDescent="0.25">
      <c r="A10" s="9">
        <v>6</v>
      </c>
      <c r="B10" s="9"/>
      <c r="C10" s="9"/>
      <c r="D10" s="9" t="s">
        <v>17</v>
      </c>
      <c r="E10" s="72">
        <f>E11+E13+E15</f>
        <v>202825</v>
      </c>
      <c r="F10" s="72">
        <f>G10-E10</f>
        <v>-12375</v>
      </c>
      <c r="G10" s="72">
        <f>G11+G13+G15</f>
        <v>190450</v>
      </c>
    </row>
    <row r="11" spans="1:7" x14ac:dyDescent="0.25">
      <c r="A11" s="9"/>
      <c r="B11" s="14">
        <v>65</v>
      </c>
      <c r="C11" s="14"/>
      <c r="D11" s="14" t="s">
        <v>41</v>
      </c>
      <c r="E11" s="71">
        <f>SUM(E12:E12)</f>
        <v>96890</v>
      </c>
      <c r="F11" s="72">
        <f t="shared" ref="F11:F21" si="0">G11-E11</f>
        <v>0</v>
      </c>
      <c r="G11" s="71">
        <f>SUM(G12:G12)</f>
        <v>96890</v>
      </c>
    </row>
    <row r="12" spans="1:7" x14ac:dyDescent="0.25">
      <c r="A12" s="10"/>
      <c r="B12" s="28"/>
      <c r="C12" s="11">
        <v>43</v>
      </c>
      <c r="D12" s="15" t="s">
        <v>38</v>
      </c>
      <c r="E12" s="71">
        <v>96890</v>
      </c>
      <c r="F12" s="72">
        <f t="shared" si="0"/>
        <v>0</v>
      </c>
      <c r="G12" s="71">
        <v>96890</v>
      </c>
    </row>
    <row r="13" spans="1:7" ht="25.5" x14ac:dyDescent="0.25">
      <c r="A13" s="10"/>
      <c r="B13" s="10">
        <v>66</v>
      </c>
      <c r="C13" s="11"/>
      <c r="D13" s="14" t="s">
        <v>42</v>
      </c>
      <c r="E13" s="71">
        <v>3980</v>
      </c>
      <c r="F13" s="72">
        <f t="shared" si="0"/>
        <v>520</v>
      </c>
      <c r="G13" s="71">
        <f>G14</f>
        <v>4500</v>
      </c>
    </row>
    <row r="14" spans="1:7" x14ac:dyDescent="0.25">
      <c r="A14" s="10"/>
      <c r="B14" s="10"/>
      <c r="C14" s="11">
        <v>31</v>
      </c>
      <c r="D14" s="15" t="s">
        <v>30</v>
      </c>
      <c r="E14" s="71">
        <v>3980</v>
      </c>
      <c r="F14" s="72">
        <f t="shared" si="0"/>
        <v>520</v>
      </c>
      <c r="G14" s="71">
        <v>4500</v>
      </c>
    </row>
    <row r="15" spans="1:7" ht="25.5" x14ac:dyDescent="0.25">
      <c r="A15" s="10"/>
      <c r="B15" s="10">
        <v>67</v>
      </c>
      <c r="C15" s="11"/>
      <c r="D15" s="14" t="s">
        <v>37</v>
      </c>
      <c r="E15" s="71">
        <f>E16+E17</f>
        <v>101955</v>
      </c>
      <c r="F15" s="72">
        <f t="shared" si="0"/>
        <v>-12895</v>
      </c>
      <c r="G15" s="71">
        <f>G16+G17</f>
        <v>89060</v>
      </c>
    </row>
    <row r="16" spans="1:7" x14ac:dyDescent="0.25">
      <c r="A16" s="10"/>
      <c r="B16" s="10"/>
      <c r="C16" s="11">
        <v>11</v>
      </c>
      <c r="D16" s="16" t="s">
        <v>18</v>
      </c>
      <c r="E16" s="71">
        <v>18625</v>
      </c>
      <c r="F16" s="72">
        <f t="shared" si="0"/>
        <v>-18625</v>
      </c>
      <c r="G16" s="71"/>
    </row>
    <row r="17" spans="1:7" x14ac:dyDescent="0.25">
      <c r="A17" s="10"/>
      <c r="B17" s="10"/>
      <c r="C17" s="11">
        <v>13</v>
      </c>
      <c r="D17" s="15" t="s">
        <v>43</v>
      </c>
      <c r="E17" s="71">
        <v>83330</v>
      </c>
      <c r="F17" s="72">
        <f t="shared" si="0"/>
        <v>5730</v>
      </c>
      <c r="G17" s="71">
        <v>89060</v>
      </c>
    </row>
    <row r="18" spans="1:7" ht="9" customHeight="1" x14ac:dyDescent="0.25">
      <c r="A18" s="10"/>
      <c r="B18" s="10"/>
      <c r="C18" s="11"/>
      <c r="D18" s="15"/>
      <c r="E18" s="76"/>
      <c r="F18" s="75"/>
      <c r="G18" s="76"/>
    </row>
    <row r="19" spans="1:7" x14ac:dyDescent="0.25">
      <c r="A19" s="10"/>
      <c r="B19" s="10">
        <v>92</v>
      </c>
      <c r="C19" s="11"/>
      <c r="D19" s="42" t="s">
        <v>47</v>
      </c>
      <c r="E19" s="72">
        <v>39820</v>
      </c>
      <c r="F19" s="72">
        <f t="shared" si="0"/>
        <v>12396</v>
      </c>
      <c r="G19" s="72">
        <f>G20</f>
        <v>52216</v>
      </c>
    </row>
    <row r="20" spans="1:7" x14ac:dyDescent="0.25">
      <c r="A20" s="10"/>
      <c r="B20" s="10"/>
      <c r="C20" s="11">
        <v>43</v>
      </c>
      <c r="D20" s="15" t="s">
        <v>46</v>
      </c>
      <c r="E20" s="71">
        <v>39820</v>
      </c>
      <c r="F20" s="72">
        <f t="shared" si="0"/>
        <v>12396</v>
      </c>
      <c r="G20" s="71">
        <v>52216</v>
      </c>
    </row>
    <row r="21" spans="1:7" x14ac:dyDescent="0.25">
      <c r="A21" s="118" t="s">
        <v>48</v>
      </c>
      <c r="B21" s="119"/>
      <c r="C21" s="119"/>
      <c r="D21" s="120"/>
      <c r="E21" s="72">
        <f>E10+E19</f>
        <v>242645</v>
      </c>
      <c r="F21" s="72">
        <f t="shared" si="0"/>
        <v>21</v>
      </c>
      <c r="G21" s="72">
        <f>G10+G19</f>
        <v>242666</v>
      </c>
    </row>
    <row r="22" spans="1:7" x14ac:dyDescent="0.25">
      <c r="A22" s="45"/>
      <c r="B22" s="45"/>
      <c r="C22" s="43"/>
      <c r="D22" s="46"/>
      <c r="E22" s="44"/>
      <c r="F22" s="44"/>
      <c r="G22" s="44"/>
    </row>
    <row r="23" spans="1:7" x14ac:dyDescent="0.25">
      <c r="A23" s="45"/>
      <c r="B23" s="45"/>
      <c r="C23" s="43"/>
      <c r="D23" s="46"/>
      <c r="E23" s="44"/>
      <c r="F23" s="44"/>
      <c r="G23" s="44"/>
    </row>
    <row r="24" spans="1:7" ht="15.75" customHeight="1" x14ac:dyDescent="0.25">
      <c r="A24" s="95" t="s">
        <v>20</v>
      </c>
      <c r="B24" s="95"/>
      <c r="C24" s="95"/>
      <c r="D24" s="95"/>
      <c r="E24" s="95"/>
      <c r="F24" s="95"/>
      <c r="G24" s="95"/>
    </row>
    <row r="25" spans="1:7" ht="18" x14ac:dyDescent="0.25">
      <c r="A25" s="25"/>
      <c r="B25" s="25"/>
      <c r="C25" s="25"/>
      <c r="D25" s="25"/>
      <c r="E25" s="25"/>
      <c r="F25" s="25"/>
      <c r="G25" s="25"/>
    </row>
    <row r="26" spans="1:7" x14ac:dyDescent="0.25">
      <c r="A26" s="21" t="s">
        <v>14</v>
      </c>
      <c r="B26" s="20" t="s">
        <v>15</v>
      </c>
      <c r="C26" s="20" t="s">
        <v>16</v>
      </c>
      <c r="D26" s="20" t="s">
        <v>21</v>
      </c>
      <c r="E26" s="21" t="s">
        <v>34</v>
      </c>
      <c r="F26" s="21" t="s">
        <v>89</v>
      </c>
      <c r="G26" s="21" t="s">
        <v>83</v>
      </c>
    </row>
    <row r="27" spans="1:7" ht="15.75" customHeight="1" x14ac:dyDescent="0.25">
      <c r="A27" s="9">
        <v>3</v>
      </c>
      <c r="B27" s="9"/>
      <c r="C27" s="9"/>
      <c r="D27" s="9" t="s">
        <v>22</v>
      </c>
      <c r="E27" s="72">
        <f>E28+E32</f>
        <v>197220</v>
      </c>
      <c r="F27" s="72">
        <f>G27-E27</f>
        <v>41436</v>
      </c>
      <c r="G27" s="72">
        <f>G28+G32</f>
        <v>238656</v>
      </c>
    </row>
    <row r="28" spans="1:7" x14ac:dyDescent="0.25">
      <c r="A28" s="10"/>
      <c r="B28" s="10">
        <v>32</v>
      </c>
      <c r="C28" s="11"/>
      <c r="D28" s="10" t="s">
        <v>29</v>
      </c>
      <c r="E28" s="71">
        <f>SUM(E29:E31)</f>
        <v>196290</v>
      </c>
      <c r="F28" s="72">
        <f t="shared" ref="F28:F39" si="1">G28-E28</f>
        <v>40666</v>
      </c>
      <c r="G28" s="71">
        <f>SUM(G29:G31)</f>
        <v>236956</v>
      </c>
    </row>
    <row r="29" spans="1:7" x14ac:dyDescent="0.25">
      <c r="A29" s="10"/>
      <c r="B29" s="10"/>
      <c r="C29" s="11">
        <v>13</v>
      </c>
      <c r="D29" s="11" t="s">
        <v>43</v>
      </c>
      <c r="E29" s="71">
        <v>83330</v>
      </c>
      <c r="F29" s="72">
        <f t="shared" si="1"/>
        <v>5730</v>
      </c>
      <c r="G29" s="71">
        <v>89060</v>
      </c>
    </row>
    <row r="30" spans="1:7" x14ac:dyDescent="0.25">
      <c r="A30" s="10"/>
      <c r="B30" s="28"/>
      <c r="C30" s="11">
        <v>43</v>
      </c>
      <c r="D30" s="15" t="s">
        <v>38</v>
      </c>
      <c r="E30" s="71">
        <v>108980</v>
      </c>
      <c r="F30" s="72">
        <f t="shared" si="1"/>
        <v>34416</v>
      </c>
      <c r="G30" s="71">
        <v>143396</v>
      </c>
    </row>
    <row r="31" spans="1:7" x14ac:dyDescent="0.25">
      <c r="A31" s="10"/>
      <c r="B31" s="28"/>
      <c r="C31" s="11">
        <v>31</v>
      </c>
      <c r="D31" s="11" t="s">
        <v>30</v>
      </c>
      <c r="E31" s="71">
        <v>3980</v>
      </c>
      <c r="F31" s="72">
        <f t="shared" si="1"/>
        <v>520</v>
      </c>
      <c r="G31" s="71">
        <v>4500</v>
      </c>
    </row>
    <row r="32" spans="1:7" x14ac:dyDescent="0.25">
      <c r="A32" s="10"/>
      <c r="B32" s="10">
        <v>34</v>
      </c>
      <c r="C32" s="11"/>
      <c r="D32" s="10" t="s">
        <v>45</v>
      </c>
      <c r="E32" s="71">
        <v>930</v>
      </c>
      <c r="F32" s="72">
        <f t="shared" si="1"/>
        <v>770</v>
      </c>
      <c r="G32" s="71">
        <f>G33</f>
        <v>1700</v>
      </c>
    </row>
    <row r="33" spans="1:7" x14ac:dyDescent="0.25">
      <c r="A33" s="10"/>
      <c r="B33" s="10"/>
      <c r="C33" s="11">
        <v>43</v>
      </c>
      <c r="D33" s="15" t="s">
        <v>38</v>
      </c>
      <c r="E33" s="71">
        <v>930</v>
      </c>
      <c r="F33" s="72">
        <f t="shared" si="1"/>
        <v>770</v>
      </c>
      <c r="G33" s="71">
        <v>1700</v>
      </c>
    </row>
    <row r="34" spans="1:7" x14ac:dyDescent="0.25">
      <c r="A34" s="12">
        <v>4</v>
      </c>
      <c r="B34" s="13"/>
      <c r="C34" s="13"/>
      <c r="D34" s="26" t="s">
        <v>24</v>
      </c>
      <c r="E34" s="72">
        <f>E35+E37</f>
        <v>45425</v>
      </c>
      <c r="F34" s="72">
        <f t="shared" si="1"/>
        <v>-41415</v>
      </c>
      <c r="G34" s="72">
        <f>G35+G37</f>
        <v>4010</v>
      </c>
    </row>
    <row r="35" spans="1:7" ht="25.5" x14ac:dyDescent="0.25">
      <c r="A35" s="14"/>
      <c r="B35" s="14">
        <v>42</v>
      </c>
      <c r="C35" s="14"/>
      <c r="D35" s="27" t="s">
        <v>39</v>
      </c>
      <c r="E35" s="71">
        <f>E36</f>
        <v>26800</v>
      </c>
      <c r="F35" s="72">
        <f t="shared" si="1"/>
        <v>-22790</v>
      </c>
      <c r="G35" s="71">
        <f>G36</f>
        <v>4010</v>
      </c>
    </row>
    <row r="36" spans="1:7" x14ac:dyDescent="0.25">
      <c r="A36" s="14"/>
      <c r="B36" s="14"/>
      <c r="C36" s="11">
        <v>43</v>
      </c>
      <c r="D36" s="11" t="s">
        <v>46</v>
      </c>
      <c r="E36" s="71">
        <v>26800</v>
      </c>
      <c r="F36" s="72">
        <f t="shared" si="1"/>
        <v>-22790</v>
      </c>
      <c r="G36" s="71">
        <v>4010</v>
      </c>
    </row>
    <row r="37" spans="1:7" ht="25.5" x14ac:dyDescent="0.25">
      <c r="A37" s="14"/>
      <c r="B37" s="14">
        <v>45</v>
      </c>
      <c r="C37" s="14"/>
      <c r="D37" s="27" t="s">
        <v>82</v>
      </c>
      <c r="E37" s="71">
        <f>E38</f>
        <v>18625</v>
      </c>
      <c r="F37" s="72">
        <f t="shared" si="1"/>
        <v>-18625</v>
      </c>
      <c r="G37" s="71">
        <f>G38</f>
        <v>0</v>
      </c>
    </row>
    <row r="38" spans="1:7" x14ac:dyDescent="0.25">
      <c r="A38" s="14"/>
      <c r="B38" s="14"/>
      <c r="C38" s="16">
        <v>11</v>
      </c>
      <c r="D38" s="51" t="s">
        <v>18</v>
      </c>
      <c r="E38" s="71">
        <v>18625</v>
      </c>
      <c r="F38" s="72">
        <f t="shared" si="1"/>
        <v>-18625</v>
      </c>
      <c r="G38" s="71">
        <v>0</v>
      </c>
    </row>
    <row r="39" spans="1:7" x14ac:dyDescent="0.25">
      <c r="A39" s="114" t="s">
        <v>44</v>
      </c>
      <c r="B39" s="115"/>
      <c r="C39" s="115"/>
      <c r="D39" s="116"/>
      <c r="E39" s="73">
        <f>E27+E34</f>
        <v>242645</v>
      </c>
      <c r="F39" s="72">
        <f t="shared" si="1"/>
        <v>21</v>
      </c>
      <c r="G39" s="73">
        <f>G27+G34</f>
        <v>242666</v>
      </c>
    </row>
    <row r="40" spans="1:7" x14ac:dyDescent="0.25">
      <c r="A40" s="80"/>
      <c r="B40" s="80"/>
      <c r="C40" s="80"/>
      <c r="D40" s="80"/>
      <c r="E40" s="81"/>
      <c r="F40" s="82"/>
      <c r="G40" s="81"/>
    </row>
    <row r="41" spans="1:7" ht="15" customHeight="1" x14ac:dyDescent="0.25"/>
    <row r="42" spans="1:7" ht="15" customHeight="1" x14ac:dyDescent="0.25">
      <c r="A42" s="78" t="s">
        <v>94</v>
      </c>
      <c r="B42" s="79"/>
      <c r="C42" s="79"/>
      <c r="D42" s="79"/>
      <c r="E42" s="79"/>
      <c r="F42" s="79"/>
      <c r="G42" s="79"/>
    </row>
    <row r="43" spans="1:7" ht="15" customHeight="1" x14ac:dyDescent="0.25">
      <c r="A43" s="79"/>
      <c r="B43" s="79"/>
      <c r="C43" s="79"/>
      <c r="D43" s="79"/>
      <c r="E43" s="79"/>
      <c r="F43" s="79"/>
      <c r="G43" s="79"/>
    </row>
    <row r="44" spans="1:7" ht="15" customHeight="1" x14ac:dyDescent="0.25">
      <c r="A44" s="79" t="s">
        <v>99</v>
      </c>
      <c r="B44" s="79"/>
      <c r="C44" s="79"/>
      <c r="D44" s="79"/>
      <c r="E44" s="79"/>
      <c r="F44" s="79"/>
      <c r="G44" s="79"/>
    </row>
    <row r="45" spans="1:7" ht="15" customHeight="1" x14ac:dyDescent="0.25">
      <c r="A45" s="79" t="s">
        <v>95</v>
      </c>
      <c r="B45" s="79"/>
      <c r="C45" s="79"/>
      <c r="D45" s="79"/>
      <c r="E45" s="79"/>
      <c r="F45" s="79"/>
      <c r="G45" s="79"/>
    </row>
    <row r="46" spans="1:7" ht="15" customHeight="1" x14ac:dyDescent="0.25">
      <c r="A46" s="79"/>
      <c r="B46" s="79"/>
      <c r="C46" s="79"/>
      <c r="D46" s="79"/>
      <c r="E46" s="79"/>
      <c r="F46" s="79"/>
      <c r="G46" s="79"/>
    </row>
    <row r="47" spans="1:7" ht="15" customHeight="1" x14ac:dyDescent="0.25">
      <c r="A47" s="79" t="s">
        <v>96</v>
      </c>
      <c r="B47" s="79"/>
      <c r="C47" s="79"/>
      <c r="D47" s="79"/>
      <c r="E47" s="79"/>
      <c r="F47" s="79"/>
      <c r="G47" s="79"/>
    </row>
    <row r="48" spans="1:7" ht="15" customHeight="1" x14ac:dyDescent="0.25">
      <c r="A48" s="79" t="s">
        <v>100</v>
      </c>
      <c r="B48" s="79"/>
      <c r="C48" s="79"/>
      <c r="D48" s="79"/>
      <c r="E48" s="79"/>
      <c r="F48" s="79"/>
      <c r="G48" s="79"/>
    </row>
    <row r="49" spans="1:8" ht="15" customHeight="1" x14ac:dyDescent="0.25">
      <c r="A49" s="79" t="s">
        <v>101</v>
      </c>
      <c r="B49" s="79"/>
      <c r="C49" s="79"/>
      <c r="D49" s="79"/>
      <c r="E49" s="79"/>
      <c r="F49" s="79"/>
      <c r="G49" s="79"/>
    </row>
    <row r="50" spans="1:8" ht="15" customHeight="1" x14ac:dyDescent="0.25">
      <c r="A50" s="79"/>
      <c r="B50" s="79"/>
      <c r="C50" s="79"/>
      <c r="D50" s="79"/>
      <c r="E50" s="79"/>
      <c r="F50" s="79"/>
      <c r="G50" s="79"/>
    </row>
    <row r="51" spans="1:8" ht="15" customHeight="1" x14ac:dyDescent="0.25">
      <c r="A51" s="79" t="s">
        <v>102</v>
      </c>
      <c r="B51" s="79"/>
      <c r="C51" s="79"/>
      <c r="D51" s="79"/>
      <c r="E51" s="79"/>
      <c r="F51" s="79"/>
      <c r="G51" s="79"/>
    </row>
    <row r="52" spans="1:8" ht="15" customHeight="1" x14ac:dyDescent="0.25">
      <c r="A52" s="79"/>
      <c r="B52" s="79"/>
      <c r="C52" s="79"/>
      <c r="D52" s="79"/>
      <c r="E52" s="79"/>
      <c r="F52" s="79"/>
      <c r="G52" s="79"/>
      <c r="H52" s="77"/>
    </row>
    <row r="53" spans="1:8" ht="15" customHeight="1" x14ac:dyDescent="0.25">
      <c r="A53" s="79" t="s">
        <v>97</v>
      </c>
      <c r="B53" s="79"/>
      <c r="C53" s="79"/>
      <c r="D53" s="79"/>
      <c r="E53" s="79"/>
      <c r="F53" s="79"/>
      <c r="G53" s="79"/>
      <c r="H53" s="77"/>
    </row>
    <row r="54" spans="1:8" x14ac:dyDescent="0.25">
      <c r="A54" s="79" t="s">
        <v>98</v>
      </c>
      <c r="B54" s="79"/>
      <c r="C54" s="79"/>
      <c r="D54" s="79"/>
      <c r="E54" s="79"/>
      <c r="F54" s="79"/>
      <c r="G54" s="79"/>
      <c r="H54" s="77"/>
    </row>
    <row r="55" spans="1:8" x14ac:dyDescent="0.25">
      <c r="A55" s="79"/>
      <c r="B55" s="79"/>
      <c r="C55" s="79"/>
      <c r="D55" s="79"/>
      <c r="E55" s="79"/>
      <c r="F55" s="79"/>
      <c r="G55" s="79"/>
      <c r="H55" s="77"/>
    </row>
    <row r="56" spans="1:8" x14ac:dyDescent="0.25">
      <c r="A56" s="79"/>
      <c r="B56" s="79"/>
      <c r="C56" s="79"/>
      <c r="D56" s="79"/>
      <c r="E56" s="79"/>
      <c r="F56" s="79"/>
      <c r="G56" s="79"/>
      <c r="H56" s="77"/>
    </row>
    <row r="57" spans="1:8" x14ac:dyDescent="0.25">
      <c r="A57" s="79"/>
      <c r="B57" s="79"/>
      <c r="C57" s="79"/>
      <c r="D57" s="79"/>
      <c r="E57" s="79"/>
      <c r="F57" s="79"/>
      <c r="G57" s="79"/>
      <c r="H57" s="77"/>
    </row>
    <row r="58" spans="1:8" x14ac:dyDescent="0.25">
      <c r="A58" s="79"/>
      <c r="B58" s="79"/>
      <c r="C58" s="79"/>
      <c r="D58" s="79"/>
      <c r="E58" s="79"/>
      <c r="F58" s="79"/>
      <c r="G58" s="79"/>
      <c r="H58" s="77"/>
    </row>
    <row r="59" spans="1:8" x14ac:dyDescent="0.25">
      <c r="A59" s="56"/>
      <c r="B59" s="56"/>
      <c r="C59" s="56"/>
      <c r="D59" s="56"/>
      <c r="E59" s="56"/>
      <c r="F59" s="56"/>
      <c r="G59" s="56"/>
    </row>
    <row r="60" spans="1:8" x14ac:dyDescent="0.25">
      <c r="A60" s="56"/>
      <c r="B60" s="56"/>
      <c r="C60" s="56"/>
      <c r="D60" s="56"/>
      <c r="E60" s="56"/>
      <c r="F60" s="56"/>
      <c r="G60" s="56"/>
    </row>
  </sheetData>
  <mergeCells count="7">
    <mergeCell ref="A39:D39"/>
    <mergeCell ref="A21:D21"/>
    <mergeCell ref="A1:G1"/>
    <mergeCell ref="A3:G3"/>
    <mergeCell ref="A5:G5"/>
    <mergeCell ref="A7:G7"/>
    <mergeCell ref="A24:G24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opLeftCell="A43" workbookViewId="0">
      <selection activeCell="G65" sqref="G6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5.28515625" customWidth="1"/>
    <col min="5" max="5" width="18.28515625" customWidth="1"/>
    <col min="6" max="6" width="18" customWidth="1"/>
    <col min="7" max="7" width="18.5703125" customWidth="1"/>
  </cols>
  <sheetData>
    <row r="1" spans="1:7" ht="42" customHeight="1" x14ac:dyDescent="0.25">
      <c r="A1" s="95" t="s">
        <v>91</v>
      </c>
      <c r="B1" s="95"/>
      <c r="C1" s="95"/>
      <c r="D1" s="95"/>
      <c r="E1" s="95"/>
      <c r="F1" s="95"/>
      <c r="G1" s="95"/>
    </row>
    <row r="2" spans="1:7" ht="18" x14ac:dyDescent="0.25">
      <c r="A2" s="5"/>
      <c r="B2" s="5"/>
      <c r="C2" s="5"/>
      <c r="D2" s="5"/>
      <c r="E2" s="5"/>
      <c r="F2" s="25"/>
      <c r="G2" s="25"/>
    </row>
    <row r="3" spans="1:7" ht="18" customHeight="1" x14ac:dyDescent="0.25">
      <c r="A3" s="95" t="s">
        <v>25</v>
      </c>
      <c r="B3" s="95"/>
      <c r="C3" s="95"/>
      <c r="D3" s="95"/>
      <c r="E3" s="95"/>
      <c r="F3" s="95"/>
      <c r="G3" s="95"/>
    </row>
    <row r="4" spans="1:7" ht="18" x14ac:dyDescent="0.25">
      <c r="A4" s="5"/>
      <c r="B4" s="5"/>
      <c r="C4" s="5"/>
      <c r="D4" s="5"/>
      <c r="E4" s="5"/>
      <c r="F4" s="25"/>
      <c r="G4" s="25"/>
    </row>
    <row r="5" spans="1:7" x14ac:dyDescent="0.25">
      <c r="A5" s="133" t="s">
        <v>27</v>
      </c>
      <c r="B5" s="134"/>
      <c r="C5" s="135"/>
      <c r="D5" s="20" t="s">
        <v>28</v>
      </c>
      <c r="E5" s="21" t="s">
        <v>34</v>
      </c>
      <c r="F5" s="21" t="s">
        <v>89</v>
      </c>
      <c r="G5" s="21" t="s">
        <v>83</v>
      </c>
    </row>
    <row r="6" spans="1:7" ht="25.5" x14ac:dyDescent="0.25">
      <c r="A6" s="127" t="s">
        <v>64</v>
      </c>
      <c r="B6" s="128"/>
      <c r="C6" s="129"/>
      <c r="D6" s="30" t="s">
        <v>65</v>
      </c>
      <c r="E6" s="72">
        <f>E7</f>
        <v>205317</v>
      </c>
      <c r="F6" s="72">
        <f>G6-E6</f>
        <v>-1</v>
      </c>
      <c r="G6" s="72">
        <f>G7</f>
        <v>205316</v>
      </c>
    </row>
    <row r="7" spans="1:7" ht="25.5" x14ac:dyDescent="0.25">
      <c r="A7" s="127" t="s">
        <v>66</v>
      </c>
      <c r="B7" s="128"/>
      <c r="C7" s="129"/>
      <c r="D7" s="30" t="s">
        <v>67</v>
      </c>
      <c r="E7" s="72">
        <f>E8</f>
        <v>205317</v>
      </c>
      <c r="F7" s="72">
        <f t="shared" ref="F7:F56" si="0">G7-E7</f>
        <v>-1</v>
      </c>
      <c r="G7" s="72">
        <f>G8</f>
        <v>205316</v>
      </c>
    </row>
    <row r="8" spans="1:7" x14ac:dyDescent="0.25">
      <c r="A8" s="130" t="s">
        <v>57</v>
      </c>
      <c r="B8" s="131"/>
      <c r="C8" s="132"/>
      <c r="D8" s="58" t="s">
        <v>43</v>
      </c>
      <c r="E8" s="72">
        <f>E9</f>
        <v>205317</v>
      </c>
      <c r="F8" s="72">
        <f t="shared" si="0"/>
        <v>-1</v>
      </c>
      <c r="G8" s="72">
        <f>G9</f>
        <v>205316</v>
      </c>
    </row>
    <row r="9" spans="1:7" x14ac:dyDescent="0.25">
      <c r="A9" s="121">
        <v>3</v>
      </c>
      <c r="B9" s="122"/>
      <c r="C9" s="123"/>
      <c r="D9" s="29" t="s">
        <v>22</v>
      </c>
      <c r="E9" s="71">
        <f>E10+E11+E12</f>
        <v>205317</v>
      </c>
      <c r="F9" s="72">
        <f t="shared" si="0"/>
        <v>-1</v>
      </c>
      <c r="G9" s="71">
        <f>G10+G11+G12</f>
        <v>205316</v>
      </c>
    </row>
    <row r="10" spans="1:7" x14ac:dyDescent="0.25">
      <c r="A10" s="124">
        <v>31</v>
      </c>
      <c r="B10" s="125"/>
      <c r="C10" s="126"/>
      <c r="D10" s="29" t="s">
        <v>23</v>
      </c>
      <c r="E10" s="76"/>
      <c r="F10" s="72">
        <f t="shared" si="0"/>
        <v>0</v>
      </c>
      <c r="G10" s="71"/>
    </row>
    <row r="11" spans="1:7" x14ac:dyDescent="0.25">
      <c r="A11" s="124">
        <v>32</v>
      </c>
      <c r="B11" s="125"/>
      <c r="C11" s="126"/>
      <c r="D11" s="29" t="s">
        <v>29</v>
      </c>
      <c r="E11" s="71">
        <v>204787</v>
      </c>
      <c r="F11" s="72">
        <f t="shared" si="0"/>
        <v>-1</v>
      </c>
      <c r="G11" s="71">
        <v>204786</v>
      </c>
    </row>
    <row r="12" spans="1:7" x14ac:dyDescent="0.25">
      <c r="A12" s="124">
        <v>34</v>
      </c>
      <c r="B12" s="125"/>
      <c r="C12" s="126"/>
      <c r="D12" s="54" t="s">
        <v>45</v>
      </c>
      <c r="E12" s="71">
        <v>530</v>
      </c>
      <c r="F12" s="72">
        <f t="shared" si="0"/>
        <v>0</v>
      </c>
      <c r="G12" s="71">
        <v>530</v>
      </c>
    </row>
    <row r="13" spans="1:7" ht="38.25" x14ac:dyDescent="0.25">
      <c r="A13" s="127" t="s">
        <v>58</v>
      </c>
      <c r="B13" s="128"/>
      <c r="C13" s="129"/>
      <c r="D13" s="30" t="s">
        <v>63</v>
      </c>
      <c r="E13" s="72">
        <f>E14+E52</f>
        <v>3019537</v>
      </c>
      <c r="F13" s="72">
        <f t="shared" si="0"/>
        <v>232886</v>
      </c>
      <c r="G13" s="72">
        <f>G14+G52+G57+G61+G66</f>
        <v>3252423</v>
      </c>
    </row>
    <row r="14" spans="1:7" ht="14.25" customHeight="1" x14ac:dyDescent="0.25">
      <c r="A14" s="127" t="s">
        <v>68</v>
      </c>
      <c r="B14" s="128"/>
      <c r="C14" s="129"/>
      <c r="D14" s="53" t="s">
        <v>69</v>
      </c>
      <c r="E14" s="72">
        <f>E18+E26+E30+E38+E42+E48</f>
        <v>2999627</v>
      </c>
      <c r="F14" s="72">
        <f t="shared" si="0"/>
        <v>171171</v>
      </c>
      <c r="G14" s="72">
        <f>G18+G26+G30+G38+G42+G48+G15</f>
        <v>3170798</v>
      </c>
    </row>
    <row r="15" spans="1:7" ht="15" customHeight="1" x14ac:dyDescent="0.25">
      <c r="A15" s="130" t="s">
        <v>86</v>
      </c>
      <c r="B15" s="131"/>
      <c r="C15" s="132"/>
      <c r="D15" s="65" t="s">
        <v>84</v>
      </c>
      <c r="E15" s="72">
        <f>E16</f>
        <v>0</v>
      </c>
      <c r="F15" s="72">
        <f t="shared" si="0"/>
        <v>781</v>
      </c>
      <c r="G15" s="72">
        <f>G16</f>
        <v>781</v>
      </c>
    </row>
    <row r="16" spans="1:7" x14ac:dyDescent="0.25">
      <c r="A16" s="121">
        <v>3</v>
      </c>
      <c r="B16" s="122"/>
      <c r="C16" s="123"/>
      <c r="D16" s="64" t="s">
        <v>22</v>
      </c>
      <c r="E16" s="71">
        <f>E17</f>
        <v>0</v>
      </c>
      <c r="F16" s="72">
        <f t="shared" si="0"/>
        <v>781</v>
      </c>
      <c r="G16" s="71">
        <f>G17</f>
        <v>781</v>
      </c>
    </row>
    <row r="17" spans="1:7" x14ac:dyDescent="0.25">
      <c r="A17" s="124">
        <v>32</v>
      </c>
      <c r="B17" s="125"/>
      <c r="C17" s="126"/>
      <c r="D17" s="64" t="s">
        <v>29</v>
      </c>
      <c r="E17" s="71"/>
      <c r="F17" s="72">
        <f t="shared" si="0"/>
        <v>781</v>
      </c>
      <c r="G17" s="71">
        <v>781</v>
      </c>
    </row>
    <row r="18" spans="1:7" ht="15" customHeight="1" x14ac:dyDescent="0.25">
      <c r="A18" s="130" t="s">
        <v>61</v>
      </c>
      <c r="B18" s="131"/>
      <c r="C18" s="132"/>
      <c r="D18" s="58" t="s">
        <v>30</v>
      </c>
      <c r="E18" s="72">
        <f>E19+E24</f>
        <v>80970</v>
      </c>
      <c r="F18" s="72">
        <f t="shared" si="0"/>
        <v>43150</v>
      </c>
      <c r="G18" s="72">
        <f>G19+G24</f>
        <v>124120</v>
      </c>
    </row>
    <row r="19" spans="1:7" x14ac:dyDescent="0.25">
      <c r="A19" s="121">
        <v>3</v>
      </c>
      <c r="B19" s="122"/>
      <c r="C19" s="123"/>
      <c r="D19" s="29" t="s">
        <v>22</v>
      </c>
      <c r="E19" s="71">
        <f>E20+E21+E22</f>
        <v>79970</v>
      </c>
      <c r="F19" s="72">
        <f t="shared" si="0"/>
        <v>43570</v>
      </c>
      <c r="G19" s="71">
        <f>G20+G21+G22+G23</f>
        <v>123540</v>
      </c>
    </row>
    <row r="20" spans="1:7" x14ac:dyDescent="0.25">
      <c r="A20" s="124">
        <v>31</v>
      </c>
      <c r="B20" s="125"/>
      <c r="C20" s="126"/>
      <c r="D20" s="54" t="s">
        <v>23</v>
      </c>
      <c r="E20" s="71">
        <v>37370</v>
      </c>
      <c r="F20" s="72">
        <f t="shared" si="0"/>
        <v>0</v>
      </c>
      <c r="G20" s="71">
        <v>37370</v>
      </c>
    </row>
    <row r="21" spans="1:7" x14ac:dyDescent="0.25">
      <c r="A21" s="124">
        <v>32</v>
      </c>
      <c r="B21" s="125"/>
      <c r="C21" s="126"/>
      <c r="D21" s="29" t="s">
        <v>29</v>
      </c>
      <c r="E21" s="71">
        <v>42070</v>
      </c>
      <c r="F21" s="72">
        <f t="shared" si="0"/>
        <v>43891</v>
      </c>
      <c r="G21" s="71">
        <f>85970-9</f>
        <v>85961</v>
      </c>
    </row>
    <row r="22" spans="1:7" x14ac:dyDescent="0.25">
      <c r="A22" s="124">
        <v>34</v>
      </c>
      <c r="B22" s="125"/>
      <c r="C22" s="126"/>
      <c r="D22" s="54" t="s">
        <v>45</v>
      </c>
      <c r="E22" s="71">
        <v>530</v>
      </c>
      <c r="F22" s="72">
        <f t="shared" si="0"/>
        <v>-330</v>
      </c>
      <c r="G22" s="71">
        <v>200</v>
      </c>
    </row>
    <row r="23" spans="1:7" x14ac:dyDescent="0.25">
      <c r="A23" s="124">
        <v>38</v>
      </c>
      <c r="B23" s="125"/>
      <c r="C23" s="126"/>
      <c r="D23" s="86" t="s">
        <v>85</v>
      </c>
      <c r="E23" s="71"/>
      <c r="F23" s="72">
        <f t="shared" ref="F23" si="1">G23-E23</f>
        <v>9</v>
      </c>
      <c r="G23" s="71">
        <v>9</v>
      </c>
    </row>
    <row r="24" spans="1:7" ht="25.5" x14ac:dyDescent="0.25">
      <c r="A24" s="121">
        <v>4</v>
      </c>
      <c r="B24" s="122"/>
      <c r="C24" s="123"/>
      <c r="D24" s="29" t="s">
        <v>24</v>
      </c>
      <c r="E24" s="71">
        <f>E25</f>
        <v>1000</v>
      </c>
      <c r="F24" s="72">
        <f t="shared" si="0"/>
        <v>-420</v>
      </c>
      <c r="G24" s="71">
        <f>G25</f>
        <v>580</v>
      </c>
    </row>
    <row r="25" spans="1:7" ht="25.5" x14ac:dyDescent="0.25">
      <c r="A25" s="124">
        <v>42</v>
      </c>
      <c r="B25" s="125"/>
      <c r="C25" s="126"/>
      <c r="D25" s="29" t="s">
        <v>39</v>
      </c>
      <c r="E25" s="71">
        <v>1000</v>
      </c>
      <c r="F25" s="72">
        <f t="shared" si="0"/>
        <v>-420</v>
      </c>
      <c r="G25" s="71">
        <v>580</v>
      </c>
    </row>
    <row r="26" spans="1:7" ht="15" customHeight="1" x14ac:dyDescent="0.25">
      <c r="A26" s="130" t="s">
        <v>62</v>
      </c>
      <c r="B26" s="131"/>
      <c r="C26" s="132"/>
      <c r="D26" s="58" t="s">
        <v>46</v>
      </c>
      <c r="E26" s="72">
        <f>E27</f>
        <v>22256</v>
      </c>
      <c r="F26" s="72">
        <f t="shared" si="0"/>
        <v>0</v>
      </c>
      <c r="G26" s="72">
        <f>G27</f>
        <v>22256</v>
      </c>
    </row>
    <row r="27" spans="1:7" x14ac:dyDescent="0.25">
      <c r="A27" s="121">
        <v>3</v>
      </c>
      <c r="B27" s="122"/>
      <c r="C27" s="123"/>
      <c r="D27" s="54" t="s">
        <v>22</v>
      </c>
      <c r="E27" s="71">
        <f>E28+E29</f>
        <v>22256</v>
      </c>
      <c r="F27" s="72">
        <f t="shared" si="0"/>
        <v>0</v>
      </c>
      <c r="G27" s="71">
        <f>G28+G29</f>
        <v>22256</v>
      </c>
    </row>
    <row r="28" spans="1:7" x14ac:dyDescent="0.25">
      <c r="A28" s="124">
        <v>31</v>
      </c>
      <c r="B28" s="125"/>
      <c r="C28" s="126"/>
      <c r="D28" s="54" t="s">
        <v>23</v>
      </c>
      <c r="E28" s="71">
        <v>17176</v>
      </c>
      <c r="F28" s="72">
        <f t="shared" si="0"/>
        <v>0</v>
      </c>
      <c r="G28" s="71">
        <v>17176</v>
      </c>
    </row>
    <row r="29" spans="1:7" x14ac:dyDescent="0.25">
      <c r="A29" s="124">
        <v>32</v>
      </c>
      <c r="B29" s="125"/>
      <c r="C29" s="126"/>
      <c r="D29" s="54" t="s">
        <v>29</v>
      </c>
      <c r="E29" s="71">
        <f>3980+1100</f>
        <v>5080</v>
      </c>
      <c r="F29" s="72">
        <f t="shared" si="0"/>
        <v>0</v>
      </c>
      <c r="G29" s="71">
        <f>3980+1100</f>
        <v>5080</v>
      </c>
    </row>
    <row r="30" spans="1:7" ht="15" customHeight="1" x14ac:dyDescent="0.25">
      <c r="A30" s="130" t="s">
        <v>71</v>
      </c>
      <c r="B30" s="131"/>
      <c r="C30" s="132"/>
      <c r="D30" s="58" t="s">
        <v>72</v>
      </c>
      <c r="E30" s="72">
        <f>E31+E36</f>
        <v>2725991</v>
      </c>
      <c r="F30" s="72">
        <f t="shared" si="0"/>
        <v>4771</v>
      </c>
      <c r="G30" s="72">
        <f>G31+G36</f>
        <v>2730762</v>
      </c>
    </row>
    <row r="31" spans="1:7" x14ac:dyDescent="0.25">
      <c r="A31" s="121">
        <v>3</v>
      </c>
      <c r="B31" s="122"/>
      <c r="C31" s="123"/>
      <c r="D31" s="54" t="s">
        <v>22</v>
      </c>
      <c r="E31" s="71">
        <f>E32+E33</f>
        <v>2658900</v>
      </c>
      <c r="F31" s="72">
        <f t="shared" si="0"/>
        <v>4771</v>
      </c>
      <c r="G31" s="71">
        <f>G32+G35+G33+G34</f>
        <v>2663671</v>
      </c>
    </row>
    <row r="32" spans="1:7" x14ac:dyDescent="0.25">
      <c r="A32" s="124">
        <v>31</v>
      </c>
      <c r="B32" s="125"/>
      <c r="C32" s="126"/>
      <c r="D32" s="54" t="s">
        <v>23</v>
      </c>
      <c r="E32" s="71">
        <f>2176660+99550+359680</f>
        <v>2635890</v>
      </c>
      <c r="F32" s="72">
        <f t="shared" si="0"/>
        <v>1870</v>
      </c>
      <c r="G32" s="71">
        <v>2637760</v>
      </c>
    </row>
    <row r="33" spans="1:7" x14ac:dyDescent="0.25">
      <c r="A33" s="124">
        <v>32</v>
      </c>
      <c r="B33" s="125"/>
      <c r="C33" s="126"/>
      <c r="D33" s="64" t="s">
        <v>29</v>
      </c>
      <c r="E33" s="71">
        <f>400+660+19240+2710</f>
        <v>23010</v>
      </c>
      <c r="F33" s="72">
        <f t="shared" si="0"/>
        <v>940</v>
      </c>
      <c r="G33" s="71">
        <v>23950</v>
      </c>
    </row>
    <row r="34" spans="1:7" x14ac:dyDescent="0.25">
      <c r="A34" s="124">
        <v>34</v>
      </c>
      <c r="B34" s="125"/>
      <c r="C34" s="126"/>
      <c r="D34" s="64" t="s">
        <v>45</v>
      </c>
      <c r="E34" s="76"/>
      <c r="F34" s="72">
        <f t="shared" si="0"/>
        <v>925</v>
      </c>
      <c r="G34" s="71">
        <v>925</v>
      </c>
    </row>
    <row r="35" spans="1:7" x14ac:dyDescent="0.25">
      <c r="A35" s="124">
        <v>38</v>
      </c>
      <c r="B35" s="125"/>
      <c r="C35" s="126"/>
      <c r="D35" s="54" t="s">
        <v>85</v>
      </c>
      <c r="E35" s="76"/>
      <c r="F35" s="72">
        <f t="shared" si="0"/>
        <v>1036</v>
      </c>
      <c r="G35" s="71">
        <v>1036</v>
      </c>
    </row>
    <row r="36" spans="1:7" ht="25.5" x14ac:dyDescent="0.25">
      <c r="A36" s="121">
        <v>4</v>
      </c>
      <c r="B36" s="122"/>
      <c r="C36" s="123"/>
      <c r="D36" s="61" t="s">
        <v>24</v>
      </c>
      <c r="E36" s="71">
        <f>E37</f>
        <v>67091</v>
      </c>
      <c r="F36" s="72">
        <f t="shared" si="0"/>
        <v>0</v>
      </c>
      <c r="G36" s="71">
        <f>G37</f>
        <v>67091</v>
      </c>
    </row>
    <row r="37" spans="1:7" ht="25.5" x14ac:dyDescent="0.25">
      <c r="A37" s="124">
        <v>42</v>
      </c>
      <c r="B37" s="125"/>
      <c r="C37" s="126"/>
      <c r="D37" s="61" t="s">
        <v>39</v>
      </c>
      <c r="E37" s="71">
        <v>67091</v>
      </c>
      <c r="F37" s="72">
        <f t="shared" si="0"/>
        <v>0</v>
      </c>
      <c r="G37" s="71">
        <v>67091</v>
      </c>
    </row>
    <row r="38" spans="1:7" ht="15" customHeight="1" x14ac:dyDescent="0.25">
      <c r="A38" s="130" t="s">
        <v>70</v>
      </c>
      <c r="B38" s="131"/>
      <c r="C38" s="132"/>
      <c r="D38" s="58" t="s">
        <v>73</v>
      </c>
      <c r="E38" s="72">
        <f>E39</f>
        <v>13010</v>
      </c>
      <c r="F38" s="72">
        <f t="shared" si="0"/>
        <v>0</v>
      </c>
      <c r="G38" s="72">
        <f>G39</f>
        <v>13010</v>
      </c>
    </row>
    <row r="39" spans="1:7" x14ac:dyDescent="0.25">
      <c r="A39" s="121">
        <v>3</v>
      </c>
      <c r="B39" s="122"/>
      <c r="C39" s="123"/>
      <c r="D39" s="54" t="s">
        <v>22</v>
      </c>
      <c r="E39" s="71">
        <f>E40+E41</f>
        <v>13010</v>
      </c>
      <c r="F39" s="72">
        <f t="shared" si="0"/>
        <v>0</v>
      </c>
      <c r="G39" s="71">
        <f>G40+G41</f>
        <v>13010</v>
      </c>
    </row>
    <row r="40" spans="1:7" x14ac:dyDescent="0.25">
      <c r="A40" s="124">
        <v>31</v>
      </c>
      <c r="B40" s="125"/>
      <c r="C40" s="126"/>
      <c r="D40" s="54" t="s">
        <v>23</v>
      </c>
      <c r="E40" s="71">
        <v>11680</v>
      </c>
      <c r="F40" s="72">
        <f t="shared" si="0"/>
        <v>0</v>
      </c>
      <c r="G40" s="71">
        <v>11680</v>
      </c>
    </row>
    <row r="41" spans="1:7" x14ac:dyDescent="0.25">
      <c r="A41" s="124">
        <v>32</v>
      </c>
      <c r="B41" s="125"/>
      <c r="C41" s="126"/>
      <c r="D41" s="54" t="s">
        <v>29</v>
      </c>
      <c r="E41" s="71">
        <v>1330</v>
      </c>
      <c r="F41" s="72">
        <f t="shared" si="0"/>
        <v>0</v>
      </c>
      <c r="G41" s="71">
        <v>1330</v>
      </c>
    </row>
    <row r="42" spans="1:7" ht="15" customHeight="1" x14ac:dyDescent="0.25">
      <c r="A42" s="130" t="s">
        <v>74</v>
      </c>
      <c r="B42" s="131"/>
      <c r="C42" s="132"/>
      <c r="D42" s="58" t="s">
        <v>75</v>
      </c>
      <c r="E42" s="72">
        <f>E43+E46</f>
        <v>157140</v>
      </c>
      <c r="F42" s="72">
        <f t="shared" si="0"/>
        <v>122469</v>
      </c>
      <c r="G42" s="72">
        <f>G43+G46</f>
        <v>279609</v>
      </c>
    </row>
    <row r="43" spans="1:7" x14ac:dyDescent="0.25">
      <c r="A43" s="121">
        <v>3</v>
      </c>
      <c r="B43" s="122"/>
      <c r="C43" s="123"/>
      <c r="D43" s="54" t="s">
        <v>22</v>
      </c>
      <c r="E43" s="71">
        <f>E44+E45</f>
        <v>151830</v>
      </c>
      <c r="F43" s="72">
        <f t="shared" si="0"/>
        <v>116080</v>
      </c>
      <c r="G43" s="71">
        <f>G44+G45</f>
        <v>267910</v>
      </c>
    </row>
    <row r="44" spans="1:7" x14ac:dyDescent="0.25">
      <c r="A44" s="124">
        <v>31</v>
      </c>
      <c r="B44" s="125"/>
      <c r="C44" s="126"/>
      <c r="D44" s="54" t="s">
        <v>23</v>
      </c>
      <c r="E44" s="71">
        <f>73260+1320+12210</f>
        <v>86790</v>
      </c>
      <c r="F44" s="72">
        <f t="shared" si="0"/>
        <v>0</v>
      </c>
      <c r="G44" s="71">
        <f>73260+1320+12210</f>
        <v>86790</v>
      </c>
    </row>
    <row r="45" spans="1:7" x14ac:dyDescent="0.25">
      <c r="A45" s="124">
        <v>32</v>
      </c>
      <c r="B45" s="125"/>
      <c r="C45" s="126"/>
      <c r="D45" s="54" t="s">
        <v>29</v>
      </c>
      <c r="E45" s="71">
        <f>25880+7300+3980+3980+3980+1330+1990+670+1330+14600</f>
        <v>65040</v>
      </c>
      <c r="F45" s="72">
        <f t="shared" si="0"/>
        <v>116080</v>
      </c>
      <c r="G45" s="71">
        <v>181120</v>
      </c>
    </row>
    <row r="46" spans="1:7" ht="25.5" x14ac:dyDescent="0.25">
      <c r="A46" s="121">
        <v>4</v>
      </c>
      <c r="B46" s="122"/>
      <c r="C46" s="123"/>
      <c r="D46" s="54" t="s">
        <v>24</v>
      </c>
      <c r="E46" s="71">
        <f>E47</f>
        <v>5310</v>
      </c>
      <c r="F46" s="72">
        <f t="shared" si="0"/>
        <v>6389</v>
      </c>
      <c r="G46" s="71">
        <f>G47</f>
        <v>11699</v>
      </c>
    </row>
    <row r="47" spans="1:7" ht="25.5" x14ac:dyDescent="0.25">
      <c r="A47" s="124">
        <v>42</v>
      </c>
      <c r="B47" s="125"/>
      <c r="C47" s="126"/>
      <c r="D47" s="54" t="s">
        <v>39</v>
      </c>
      <c r="E47" s="71">
        <v>5310</v>
      </c>
      <c r="F47" s="72">
        <f t="shared" si="0"/>
        <v>6389</v>
      </c>
      <c r="G47" s="71">
        <v>11699</v>
      </c>
    </row>
    <row r="48" spans="1:7" ht="25.5" customHeight="1" x14ac:dyDescent="0.25">
      <c r="A48" s="130" t="s">
        <v>76</v>
      </c>
      <c r="B48" s="131"/>
      <c r="C48" s="132"/>
      <c r="D48" s="58" t="s">
        <v>77</v>
      </c>
      <c r="E48" s="72">
        <f>E49</f>
        <v>260</v>
      </c>
      <c r="F48" s="72">
        <f t="shared" si="0"/>
        <v>0</v>
      </c>
      <c r="G48" s="72">
        <f>G49</f>
        <v>260</v>
      </c>
    </row>
    <row r="49" spans="1:7" x14ac:dyDescent="0.25">
      <c r="A49" s="121">
        <v>3</v>
      </c>
      <c r="B49" s="122"/>
      <c r="C49" s="123"/>
      <c r="D49" s="54" t="s">
        <v>22</v>
      </c>
      <c r="E49" s="71">
        <f>E50+E51+E89</f>
        <v>260</v>
      </c>
      <c r="F49" s="72">
        <f t="shared" si="0"/>
        <v>0</v>
      </c>
      <c r="G49" s="71">
        <f>G50+G51+G89</f>
        <v>260</v>
      </c>
    </row>
    <row r="50" spans="1:7" x14ac:dyDescent="0.25">
      <c r="A50" s="124">
        <v>31</v>
      </c>
      <c r="B50" s="125"/>
      <c r="C50" s="126"/>
      <c r="D50" s="54" t="s">
        <v>23</v>
      </c>
      <c r="E50" s="71"/>
      <c r="F50" s="72">
        <f t="shared" si="0"/>
        <v>0</v>
      </c>
      <c r="G50" s="71"/>
    </row>
    <row r="51" spans="1:7" x14ac:dyDescent="0.25">
      <c r="A51" s="124">
        <v>32</v>
      </c>
      <c r="B51" s="125"/>
      <c r="C51" s="126"/>
      <c r="D51" s="54" t="s">
        <v>29</v>
      </c>
      <c r="E51" s="71">
        <v>260</v>
      </c>
      <c r="F51" s="72">
        <f t="shared" si="0"/>
        <v>0</v>
      </c>
      <c r="G51" s="71">
        <v>260</v>
      </c>
    </row>
    <row r="52" spans="1:7" x14ac:dyDescent="0.25">
      <c r="A52" s="127" t="s">
        <v>104</v>
      </c>
      <c r="B52" s="128"/>
      <c r="C52" s="129"/>
      <c r="D52" s="87" t="s">
        <v>78</v>
      </c>
      <c r="E52" s="72">
        <f>E53</f>
        <v>19910</v>
      </c>
      <c r="F52" s="72">
        <f t="shared" si="0"/>
        <v>990</v>
      </c>
      <c r="G52" s="72">
        <f>G53</f>
        <v>20900</v>
      </c>
    </row>
    <row r="53" spans="1:7" ht="25.5" customHeight="1" x14ac:dyDescent="0.25">
      <c r="A53" s="130" t="s">
        <v>109</v>
      </c>
      <c r="B53" s="131"/>
      <c r="C53" s="132"/>
      <c r="D53" s="58" t="s">
        <v>18</v>
      </c>
      <c r="E53" s="72">
        <f>E54</f>
        <v>19910</v>
      </c>
      <c r="F53" s="72">
        <f t="shared" si="0"/>
        <v>990</v>
      </c>
      <c r="G53" s="72">
        <f>G54</f>
        <v>20900</v>
      </c>
    </row>
    <row r="54" spans="1:7" x14ac:dyDescent="0.25">
      <c r="A54" s="121">
        <v>3</v>
      </c>
      <c r="B54" s="122"/>
      <c r="C54" s="123"/>
      <c r="D54" s="54" t="s">
        <v>22</v>
      </c>
      <c r="E54" s="71">
        <f>E55+E56+E93</f>
        <v>19910</v>
      </c>
      <c r="F54" s="72">
        <f t="shared" si="0"/>
        <v>990</v>
      </c>
      <c r="G54" s="71">
        <f>G55+G56</f>
        <v>20900</v>
      </c>
    </row>
    <row r="55" spans="1:7" x14ac:dyDescent="0.25">
      <c r="A55" s="124">
        <v>31</v>
      </c>
      <c r="B55" s="125"/>
      <c r="C55" s="126"/>
      <c r="D55" s="54" t="s">
        <v>23</v>
      </c>
      <c r="E55" s="71">
        <v>17650</v>
      </c>
      <c r="F55" s="72">
        <f t="shared" si="0"/>
        <v>990</v>
      </c>
      <c r="G55" s="71">
        <v>18640</v>
      </c>
    </row>
    <row r="56" spans="1:7" x14ac:dyDescent="0.25">
      <c r="A56" s="124">
        <v>32</v>
      </c>
      <c r="B56" s="125"/>
      <c r="C56" s="126"/>
      <c r="D56" s="54" t="s">
        <v>29</v>
      </c>
      <c r="E56" s="71">
        <v>2260</v>
      </c>
      <c r="F56" s="72">
        <f t="shared" si="0"/>
        <v>0</v>
      </c>
      <c r="G56" s="71">
        <v>2260</v>
      </c>
    </row>
    <row r="57" spans="1:7" x14ac:dyDescent="0.25">
      <c r="A57" s="127" t="s">
        <v>105</v>
      </c>
      <c r="B57" s="128"/>
      <c r="C57" s="129"/>
      <c r="D57" s="88" t="s">
        <v>106</v>
      </c>
      <c r="E57" s="72">
        <f>E58</f>
        <v>0</v>
      </c>
      <c r="F57" s="72">
        <f t="shared" ref="F57:F60" si="2">G57-E57</f>
        <v>4650</v>
      </c>
      <c r="G57" s="72">
        <f>G58</f>
        <v>4650</v>
      </c>
    </row>
    <row r="58" spans="1:7" ht="25.5" customHeight="1" x14ac:dyDescent="0.25">
      <c r="A58" s="130" t="s">
        <v>79</v>
      </c>
      <c r="B58" s="131"/>
      <c r="C58" s="132"/>
      <c r="D58" s="89" t="s">
        <v>80</v>
      </c>
      <c r="E58" s="72">
        <f>E59</f>
        <v>0</v>
      </c>
      <c r="F58" s="72">
        <f t="shared" si="2"/>
        <v>4650</v>
      </c>
      <c r="G58" s="72">
        <f>G59</f>
        <v>4650</v>
      </c>
    </row>
    <row r="59" spans="1:7" x14ac:dyDescent="0.25">
      <c r="A59" s="121">
        <v>3</v>
      </c>
      <c r="B59" s="122"/>
      <c r="C59" s="123"/>
      <c r="D59" s="90" t="s">
        <v>22</v>
      </c>
      <c r="E59" s="71">
        <f>E60+E98</f>
        <v>0</v>
      </c>
      <c r="F59" s="72">
        <f t="shared" si="2"/>
        <v>4650</v>
      </c>
      <c r="G59" s="71">
        <f>G60</f>
        <v>4650</v>
      </c>
    </row>
    <row r="60" spans="1:7" x14ac:dyDescent="0.25">
      <c r="A60" s="124">
        <v>32</v>
      </c>
      <c r="B60" s="125"/>
      <c r="C60" s="126"/>
      <c r="D60" s="90" t="s">
        <v>29</v>
      </c>
      <c r="E60" s="71"/>
      <c r="F60" s="72">
        <f t="shared" si="2"/>
        <v>4650</v>
      </c>
      <c r="G60" s="71">
        <v>4650</v>
      </c>
    </row>
    <row r="61" spans="1:7" ht="25.5" x14ac:dyDescent="0.25">
      <c r="A61" s="127" t="s">
        <v>107</v>
      </c>
      <c r="B61" s="128"/>
      <c r="C61" s="129"/>
      <c r="D61" s="88" t="s">
        <v>108</v>
      </c>
      <c r="E61" s="72">
        <f>E62</f>
        <v>0</v>
      </c>
      <c r="F61" s="72">
        <f t="shared" ref="F61:F65" si="3">G61-E61</f>
        <v>55040</v>
      </c>
      <c r="G61" s="72">
        <f>G62</f>
        <v>55040</v>
      </c>
    </row>
    <row r="62" spans="1:7" ht="25.5" customHeight="1" x14ac:dyDescent="0.25">
      <c r="A62" s="130" t="s">
        <v>109</v>
      </c>
      <c r="B62" s="131"/>
      <c r="C62" s="132"/>
      <c r="D62" s="89" t="s">
        <v>18</v>
      </c>
      <c r="E62" s="72">
        <f>E63</f>
        <v>0</v>
      </c>
      <c r="F62" s="72">
        <f t="shared" si="3"/>
        <v>55040</v>
      </c>
      <c r="G62" s="72">
        <f>G63</f>
        <v>55040</v>
      </c>
    </row>
    <row r="63" spans="1:7" x14ac:dyDescent="0.25">
      <c r="A63" s="121">
        <v>3</v>
      </c>
      <c r="B63" s="122"/>
      <c r="C63" s="123"/>
      <c r="D63" s="90" t="s">
        <v>22</v>
      </c>
      <c r="E63" s="71">
        <f>E65+E102</f>
        <v>0</v>
      </c>
      <c r="F63" s="72">
        <f t="shared" si="3"/>
        <v>55040</v>
      </c>
      <c r="G63" s="71">
        <f>G65+G64</f>
        <v>55040</v>
      </c>
    </row>
    <row r="64" spans="1:7" x14ac:dyDescent="0.25">
      <c r="A64" s="124">
        <v>31</v>
      </c>
      <c r="B64" s="125"/>
      <c r="C64" s="126"/>
      <c r="D64" s="90" t="s">
        <v>23</v>
      </c>
      <c r="E64" s="71"/>
      <c r="F64" s="72">
        <f t="shared" si="3"/>
        <v>350</v>
      </c>
      <c r="G64" s="71">
        <v>350</v>
      </c>
    </row>
    <row r="65" spans="1:7" x14ac:dyDescent="0.25">
      <c r="A65" s="124">
        <v>32</v>
      </c>
      <c r="B65" s="125"/>
      <c r="C65" s="126"/>
      <c r="D65" s="90" t="s">
        <v>29</v>
      </c>
      <c r="E65" s="71"/>
      <c r="F65" s="72">
        <f t="shared" si="3"/>
        <v>54690</v>
      </c>
      <c r="G65" s="71">
        <f>1530+53160</f>
        <v>54690</v>
      </c>
    </row>
    <row r="66" spans="1:7" ht="25.5" x14ac:dyDescent="0.25">
      <c r="A66" s="127" t="s">
        <v>110</v>
      </c>
      <c r="B66" s="128"/>
      <c r="C66" s="129"/>
      <c r="D66" s="88" t="s">
        <v>111</v>
      </c>
      <c r="E66" s="72">
        <f>E67</f>
        <v>0</v>
      </c>
      <c r="F66" s="72">
        <f t="shared" ref="F66:F70" si="4">G66-E66</f>
        <v>1035</v>
      </c>
      <c r="G66" s="72">
        <f>G67</f>
        <v>1035</v>
      </c>
    </row>
    <row r="67" spans="1:7" ht="25.5" customHeight="1" x14ac:dyDescent="0.25">
      <c r="A67" s="130" t="s">
        <v>109</v>
      </c>
      <c r="B67" s="131"/>
      <c r="C67" s="132"/>
      <c r="D67" s="89" t="s">
        <v>18</v>
      </c>
      <c r="E67" s="72">
        <f>E68</f>
        <v>0</v>
      </c>
      <c r="F67" s="72">
        <f t="shared" si="4"/>
        <v>1035</v>
      </c>
      <c r="G67" s="72">
        <f>G68</f>
        <v>1035</v>
      </c>
    </row>
    <row r="68" spans="1:7" x14ac:dyDescent="0.25">
      <c r="A68" s="121">
        <v>3</v>
      </c>
      <c r="B68" s="122"/>
      <c r="C68" s="123"/>
      <c r="D68" s="90" t="s">
        <v>22</v>
      </c>
      <c r="E68" s="71">
        <f>E70+E106</f>
        <v>0</v>
      </c>
      <c r="F68" s="72">
        <f t="shared" si="4"/>
        <v>1035</v>
      </c>
      <c r="G68" s="71">
        <f>G70+G69</f>
        <v>1035</v>
      </c>
    </row>
    <row r="69" spans="1:7" x14ac:dyDescent="0.25">
      <c r="A69" s="124">
        <v>31</v>
      </c>
      <c r="B69" s="125"/>
      <c r="C69" s="126"/>
      <c r="D69" s="90" t="s">
        <v>23</v>
      </c>
      <c r="E69" s="71"/>
      <c r="F69" s="72">
        <f t="shared" si="4"/>
        <v>370</v>
      </c>
      <c r="G69" s="71">
        <v>370</v>
      </c>
    </row>
    <row r="70" spans="1:7" x14ac:dyDescent="0.25">
      <c r="A70" s="124">
        <v>32</v>
      </c>
      <c r="B70" s="125"/>
      <c r="C70" s="126"/>
      <c r="D70" s="90" t="s">
        <v>29</v>
      </c>
      <c r="E70" s="71"/>
      <c r="F70" s="72">
        <f t="shared" si="4"/>
        <v>665</v>
      </c>
      <c r="G70" s="71">
        <v>665</v>
      </c>
    </row>
    <row r="71" spans="1:7" x14ac:dyDescent="0.25">
      <c r="E71" s="85"/>
      <c r="F71" s="72"/>
      <c r="G71" s="84"/>
    </row>
    <row r="72" spans="1:7" x14ac:dyDescent="0.25">
      <c r="A72" s="114" t="s">
        <v>44</v>
      </c>
      <c r="B72" s="115"/>
      <c r="C72" s="115"/>
      <c r="D72" s="116"/>
      <c r="E72" s="73">
        <f>E8+E18+E26+E30+E38+E42+E48+E53+E15+E58+E62+E67</f>
        <v>3224854</v>
      </c>
      <c r="F72" s="73">
        <f>F8+F18+F26+F30+F38+F42+F48+F53+F15+F58+F62+F67</f>
        <v>232885</v>
      </c>
      <c r="G72" s="73">
        <f>G8+G18+G26+G30+G38+G42+G48+G53+G15+G58+G62+G67</f>
        <v>3457739</v>
      </c>
    </row>
  </sheetData>
  <mergeCells count="69">
    <mergeCell ref="A26:C26"/>
    <mergeCell ref="A27:C27"/>
    <mergeCell ref="A28:C28"/>
    <mergeCell ref="A29:C29"/>
    <mergeCell ref="A33:C33"/>
    <mergeCell ref="A30:C30"/>
    <mergeCell ref="A31:C31"/>
    <mergeCell ref="A32:C32"/>
    <mergeCell ref="A24:C24"/>
    <mergeCell ref="A25:C25"/>
    <mergeCell ref="A13:C13"/>
    <mergeCell ref="A14:C14"/>
    <mergeCell ref="A18:C18"/>
    <mergeCell ref="A19:C19"/>
    <mergeCell ref="A22:C22"/>
    <mergeCell ref="A15:C15"/>
    <mergeCell ref="A16:C16"/>
    <mergeCell ref="A17:C17"/>
    <mergeCell ref="A23:C23"/>
    <mergeCell ref="A8:C8"/>
    <mergeCell ref="A9:C9"/>
    <mergeCell ref="A11:C11"/>
    <mergeCell ref="A10:C10"/>
    <mergeCell ref="A21:C21"/>
    <mergeCell ref="A12:C12"/>
    <mergeCell ref="A20:C20"/>
    <mergeCell ref="A6:C6"/>
    <mergeCell ref="A7:C7"/>
    <mergeCell ref="A5:C5"/>
    <mergeCell ref="A1:G1"/>
    <mergeCell ref="A3:G3"/>
    <mergeCell ref="A35:C35"/>
    <mergeCell ref="A34:C34"/>
    <mergeCell ref="A42:C42"/>
    <mergeCell ref="A43:C43"/>
    <mergeCell ref="A44:C44"/>
    <mergeCell ref="A39:C39"/>
    <mergeCell ref="A38:C38"/>
    <mergeCell ref="A40:C40"/>
    <mergeCell ref="A41:C41"/>
    <mergeCell ref="A36:C36"/>
    <mergeCell ref="A37:C37"/>
    <mergeCell ref="A45:C45"/>
    <mergeCell ref="A46:C46"/>
    <mergeCell ref="A47:C47"/>
    <mergeCell ref="A48:C48"/>
    <mergeCell ref="A49:C49"/>
    <mergeCell ref="A72:D7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70:C70"/>
    <mergeCell ref="A69:C69"/>
    <mergeCell ref="A66:C66"/>
    <mergeCell ref="A67:C67"/>
    <mergeCell ref="A68:C68"/>
    <mergeCell ref="A50:C50"/>
    <mergeCell ref="A51:C51"/>
    <mergeCell ref="A52:C52"/>
    <mergeCell ref="A64:C64"/>
    <mergeCell ref="A65:C65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N13" sqref="N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9.42578125" customWidth="1"/>
    <col min="4" max="4" width="33.140625" customWidth="1"/>
    <col min="5" max="5" width="18.7109375" customWidth="1"/>
    <col min="6" max="6" width="17.28515625" customWidth="1"/>
    <col min="7" max="7" width="17.85546875" customWidth="1"/>
  </cols>
  <sheetData>
    <row r="1" spans="1:7" ht="42" customHeight="1" x14ac:dyDescent="0.25">
      <c r="A1" s="95" t="s">
        <v>92</v>
      </c>
      <c r="B1" s="95"/>
      <c r="C1" s="95"/>
      <c r="D1" s="95"/>
      <c r="E1" s="95"/>
      <c r="F1" s="95"/>
      <c r="G1" s="95"/>
    </row>
    <row r="2" spans="1:7" ht="18" x14ac:dyDescent="0.25">
      <c r="A2" s="25"/>
      <c r="B2" s="25"/>
      <c r="C2" s="25"/>
      <c r="D2" s="25"/>
      <c r="E2" s="25"/>
      <c r="F2" s="25"/>
      <c r="G2" s="25"/>
    </row>
    <row r="3" spans="1:7" ht="18" customHeight="1" x14ac:dyDescent="0.25">
      <c r="A3" s="95" t="s">
        <v>25</v>
      </c>
      <c r="B3" s="95"/>
      <c r="C3" s="95"/>
      <c r="D3" s="95"/>
      <c r="E3" s="95"/>
      <c r="F3" s="95"/>
      <c r="G3" s="95"/>
    </row>
    <row r="4" spans="1:7" ht="18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133" t="s">
        <v>27</v>
      </c>
      <c r="B5" s="134"/>
      <c r="C5" s="135"/>
      <c r="D5" s="20" t="s">
        <v>28</v>
      </c>
      <c r="E5" s="21" t="s">
        <v>34</v>
      </c>
      <c r="F5" s="21" t="s">
        <v>89</v>
      </c>
      <c r="G5" s="21" t="s">
        <v>83</v>
      </c>
    </row>
    <row r="6" spans="1:7" ht="25.5" x14ac:dyDescent="0.25">
      <c r="A6" s="127" t="s">
        <v>53</v>
      </c>
      <c r="B6" s="128"/>
      <c r="C6" s="129"/>
      <c r="D6" s="53" t="s">
        <v>54</v>
      </c>
      <c r="E6" s="72">
        <f>E7</f>
        <v>83330</v>
      </c>
      <c r="F6" s="72">
        <f>G6-E6</f>
        <v>5730</v>
      </c>
      <c r="G6" s="72">
        <f>G7</f>
        <v>89060</v>
      </c>
    </row>
    <row r="7" spans="1:7" x14ac:dyDescent="0.25">
      <c r="A7" s="127" t="s">
        <v>55</v>
      </c>
      <c r="B7" s="128"/>
      <c r="C7" s="129"/>
      <c r="D7" s="53" t="s">
        <v>56</v>
      </c>
      <c r="E7" s="72">
        <f>E8</f>
        <v>83330</v>
      </c>
      <c r="F7" s="72">
        <f t="shared" ref="F7:F27" si="0">G7-E7</f>
        <v>5730</v>
      </c>
      <c r="G7" s="72">
        <f>G8</f>
        <v>89060</v>
      </c>
    </row>
    <row r="8" spans="1:7" s="57" customFormat="1" x14ac:dyDescent="0.25">
      <c r="A8" s="130" t="s">
        <v>57</v>
      </c>
      <c r="B8" s="131"/>
      <c r="C8" s="132"/>
      <c r="D8" s="58" t="s">
        <v>43</v>
      </c>
      <c r="E8" s="83">
        <f>E9</f>
        <v>83330</v>
      </c>
      <c r="F8" s="72">
        <f t="shared" si="0"/>
        <v>5730</v>
      </c>
      <c r="G8" s="83">
        <f>G9</f>
        <v>89060</v>
      </c>
    </row>
    <row r="9" spans="1:7" x14ac:dyDescent="0.25">
      <c r="A9" s="121">
        <v>3</v>
      </c>
      <c r="B9" s="122"/>
      <c r="C9" s="123"/>
      <c r="D9" s="54" t="s">
        <v>22</v>
      </c>
      <c r="E9" s="71">
        <f>E10+E11</f>
        <v>83330</v>
      </c>
      <c r="F9" s="72">
        <f t="shared" si="0"/>
        <v>5730</v>
      </c>
      <c r="G9" s="71">
        <f>G10+G11</f>
        <v>89060</v>
      </c>
    </row>
    <row r="10" spans="1:7" x14ac:dyDescent="0.25">
      <c r="A10" s="124">
        <v>31</v>
      </c>
      <c r="B10" s="125"/>
      <c r="C10" s="126"/>
      <c r="D10" s="54" t="s">
        <v>23</v>
      </c>
      <c r="E10" s="71"/>
      <c r="F10" s="72">
        <f t="shared" si="0"/>
        <v>0</v>
      </c>
      <c r="G10" s="71"/>
    </row>
    <row r="11" spans="1:7" x14ac:dyDescent="0.25">
      <c r="A11" s="124">
        <v>32</v>
      </c>
      <c r="B11" s="125"/>
      <c r="C11" s="126"/>
      <c r="D11" s="54" t="s">
        <v>29</v>
      </c>
      <c r="E11" s="71">
        <v>83330</v>
      </c>
      <c r="F11" s="72">
        <f t="shared" si="0"/>
        <v>5730</v>
      </c>
      <c r="G11" s="71">
        <v>89060</v>
      </c>
    </row>
    <row r="12" spans="1:7" ht="38.25" x14ac:dyDescent="0.25">
      <c r="A12" s="127" t="s">
        <v>58</v>
      </c>
      <c r="B12" s="128"/>
      <c r="C12" s="129"/>
      <c r="D12" s="53" t="s">
        <v>63</v>
      </c>
      <c r="E12" s="72">
        <f>E13</f>
        <v>159315</v>
      </c>
      <c r="F12" s="72">
        <f t="shared" si="0"/>
        <v>-5709</v>
      </c>
      <c r="G12" s="72">
        <f>G13</f>
        <v>153606</v>
      </c>
    </row>
    <row r="13" spans="1:7" ht="14.25" customHeight="1" x14ac:dyDescent="0.25">
      <c r="A13" s="127" t="s">
        <v>59</v>
      </c>
      <c r="B13" s="128"/>
      <c r="C13" s="129"/>
      <c r="D13" s="53" t="s">
        <v>60</v>
      </c>
      <c r="E13" s="72">
        <f>E14+E17+E23</f>
        <v>159315</v>
      </c>
      <c r="F13" s="72">
        <f>G13-E13</f>
        <v>-5709</v>
      </c>
      <c r="G13" s="72">
        <f>G14+G17+G23</f>
        <v>153606</v>
      </c>
    </row>
    <row r="14" spans="1:7" ht="15" customHeight="1" x14ac:dyDescent="0.25">
      <c r="A14" s="130" t="s">
        <v>61</v>
      </c>
      <c r="B14" s="131"/>
      <c r="C14" s="132"/>
      <c r="D14" s="58" t="s">
        <v>30</v>
      </c>
      <c r="E14" s="72">
        <f>E15</f>
        <v>3980</v>
      </c>
      <c r="F14" s="72">
        <f t="shared" si="0"/>
        <v>520</v>
      </c>
      <c r="G14" s="72">
        <f>G15</f>
        <v>4500</v>
      </c>
    </row>
    <row r="15" spans="1:7" x14ac:dyDescent="0.25">
      <c r="A15" s="121">
        <v>3</v>
      </c>
      <c r="B15" s="122"/>
      <c r="C15" s="123"/>
      <c r="D15" s="54" t="s">
        <v>22</v>
      </c>
      <c r="E15" s="71">
        <f>E16</f>
        <v>3980</v>
      </c>
      <c r="F15" s="72">
        <f t="shared" si="0"/>
        <v>520</v>
      </c>
      <c r="G15" s="71">
        <f>G16</f>
        <v>4500</v>
      </c>
    </row>
    <row r="16" spans="1:7" x14ac:dyDescent="0.25">
      <c r="A16" s="124">
        <v>32</v>
      </c>
      <c r="B16" s="125"/>
      <c r="C16" s="126"/>
      <c r="D16" s="54" t="s">
        <v>29</v>
      </c>
      <c r="E16" s="71">
        <v>3980</v>
      </c>
      <c r="F16" s="72">
        <f t="shared" si="0"/>
        <v>520</v>
      </c>
      <c r="G16" s="71">
        <v>4500</v>
      </c>
    </row>
    <row r="17" spans="1:7" ht="15" customHeight="1" x14ac:dyDescent="0.25">
      <c r="A17" s="130" t="s">
        <v>62</v>
      </c>
      <c r="B17" s="131"/>
      <c r="C17" s="132"/>
      <c r="D17" s="58" t="s">
        <v>46</v>
      </c>
      <c r="E17" s="72">
        <f>E18+E21</f>
        <v>136710</v>
      </c>
      <c r="F17" s="72">
        <f t="shared" si="0"/>
        <v>12396</v>
      </c>
      <c r="G17" s="72">
        <f>G18+G21</f>
        <v>149106</v>
      </c>
    </row>
    <row r="18" spans="1:7" x14ac:dyDescent="0.25">
      <c r="A18" s="121">
        <v>3</v>
      </c>
      <c r="B18" s="122"/>
      <c r="C18" s="123"/>
      <c r="D18" s="54" t="s">
        <v>22</v>
      </c>
      <c r="E18" s="71">
        <f>E19+E20</f>
        <v>109910</v>
      </c>
      <c r="F18" s="72">
        <f t="shared" si="0"/>
        <v>35186</v>
      </c>
      <c r="G18" s="71">
        <f>G19+G20</f>
        <v>145096</v>
      </c>
    </row>
    <row r="19" spans="1:7" x14ac:dyDescent="0.25">
      <c r="A19" s="124">
        <v>32</v>
      </c>
      <c r="B19" s="125"/>
      <c r="C19" s="126"/>
      <c r="D19" s="54" t="s">
        <v>29</v>
      </c>
      <c r="E19" s="71">
        <v>108980</v>
      </c>
      <c r="F19" s="72">
        <f t="shared" si="0"/>
        <v>34416</v>
      </c>
      <c r="G19" s="71">
        <v>143396</v>
      </c>
    </row>
    <row r="20" spans="1:7" x14ac:dyDescent="0.25">
      <c r="A20" s="124">
        <v>34</v>
      </c>
      <c r="B20" s="125"/>
      <c r="C20" s="126"/>
      <c r="D20" s="54" t="s">
        <v>45</v>
      </c>
      <c r="E20" s="71">
        <v>930</v>
      </c>
      <c r="F20" s="72">
        <f t="shared" si="0"/>
        <v>770</v>
      </c>
      <c r="G20" s="71">
        <v>1700</v>
      </c>
    </row>
    <row r="21" spans="1:7" ht="25.5" x14ac:dyDescent="0.25">
      <c r="A21" s="121">
        <v>4</v>
      </c>
      <c r="B21" s="122"/>
      <c r="C21" s="123"/>
      <c r="D21" s="54" t="s">
        <v>24</v>
      </c>
      <c r="E21" s="71">
        <f>E22</f>
        <v>26800</v>
      </c>
      <c r="F21" s="72">
        <f t="shared" si="0"/>
        <v>-22790</v>
      </c>
      <c r="G21" s="71">
        <f>G22</f>
        <v>4010</v>
      </c>
    </row>
    <row r="22" spans="1:7" ht="25.5" x14ac:dyDescent="0.25">
      <c r="A22" s="124">
        <v>42</v>
      </c>
      <c r="B22" s="125"/>
      <c r="C22" s="126"/>
      <c r="D22" s="54" t="s">
        <v>39</v>
      </c>
      <c r="E22" s="71">
        <v>26800</v>
      </c>
      <c r="F22" s="72">
        <f t="shared" si="0"/>
        <v>-22790</v>
      </c>
      <c r="G22" s="71">
        <v>4010</v>
      </c>
    </row>
    <row r="23" spans="1:7" ht="25.5" customHeight="1" x14ac:dyDescent="0.25">
      <c r="A23" s="130" t="s">
        <v>79</v>
      </c>
      <c r="B23" s="131"/>
      <c r="C23" s="132"/>
      <c r="D23" s="59" t="s">
        <v>80</v>
      </c>
      <c r="E23" s="72">
        <f>E24</f>
        <v>18625</v>
      </c>
      <c r="F23" s="72">
        <f t="shared" si="0"/>
        <v>-18625</v>
      </c>
      <c r="G23" s="72">
        <f>G24</f>
        <v>0</v>
      </c>
    </row>
    <row r="24" spans="1:7" ht="25.5" x14ac:dyDescent="0.25">
      <c r="A24" s="121">
        <v>4</v>
      </c>
      <c r="B24" s="122"/>
      <c r="C24" s="123"/>
      <c r="D24" s="60" t="s">
        <v>24</v>
      </c>
      <c r="E24" s="71">
        <f>E25+E26+E49</f>
        <v>18625</v>
      </c>
      <c r="F24" s="72">
        <f t="shared" si="0"/>
        <v>-18625</v>
      </c>
      <c r="G24" s="71">
        <f>G25+G26+G49</f>
        <v>0</v>
      </c>
    </row>
    <row r="25" spans="1:7" ht="25.5" x14ac:dyDescent="0.25">
      <c r="A25" s="124">
        <v>45</v>
      </c>
      <c r="B25" s="125"/>
      <c r="C25" s="126"/>
      <c r="D25" s="60" t="s">
        <v>82</v>
      </c>
      <c r="E25" s="71">
        <v>18625</v>
      </c>
      <c r="F25" s="72">
        <f t="shared" si="0"/>
        <v>-18625</v>
      </c>
      <c r="G25" s="71">
        <v>0</v>
      </c>
    </row>
    <row r="26" spans="1:7" x14ac:dyDescent="0.25">
      <c r="E26" s="85"/>
      <c r="F26" s="75"/>
      <c r="G26" s="85"/>
    </row>
    <row r="27" spans="1:7" x14ac:dyDescent="0.25">
      <c r="A27" s="114" t="s">
        <v>44</v>
      </c>
      <c r="B27" s="115"/>
      <c r="C27" s="115"/>
      <c r="D27" s="116"/>
      <c r="E27" s="73">
        <f>E8+E14+E17+E23</f>
        <v>242645</v>
      </c>
      <c r="F27" s="72">
        <f t="shared" si="0"/>
        <v>21</v>
      </c>
      <c r="G27" s="73">
        <f>G8+G14+G17+G23</f>
        <v>242666</v>
      </c>
    </row>
    <row r="28" spans="1:7" x14ac:dyDescent="0.25">
      <c r="E28" s="84"/>
      <c r="F28" s="84"/>
      <c r="G28" s="84"/>
    </row>
    <row r="29" spans="1:7" x14ac:dyDescent="0.25">
      <c r="E29" s="85"/>
      <c r="F29" s="85"/>
      <c r="G29" s="85"/>
    </row>
  </sheetData>
  <mergeCells count="24">
    <mergeCell ref="A1:G1"/>
    <mergeCell ref="A3:G3"/>
    <mergeCell ref="A8:C8"/>
    <mergeCell ref="A5:C5"/>
    <mergeCell ref="A6:C6"/>
    <mergeCell ref="A7:C7"/>
    <mergeCell ref="A15:C15"/>
    <mergeCell ref="A16:C16"/>
    <mergeCell ref="A17:C17"/>
    <mergeCell ref="A9:C9"/>
    <mergeCell ref="A10:C10"/>
    <mergeCell ref="A11:C11"/>
    <mergeCell ref="A12:C12"/>
    <mergeCell ref="A13:C13"/>
    <mergeCell ref="A14:C14"/>
    <mergeCell ref="A27:D27"/>
    <mergeCell ref="A22:C22"/>
    <mergeCell ref="A18:C18"/>
    <mergeCell ref="A19:C19"/>
    <mergeCell ref="A20:C20"/>
    <mergeCell ref="A21:C21"/>
    <mergeCell ref="A23:C23"/>
    <mergeCell ref="A24:C24"/>
    <mergeCell ref="A25:C25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rashoda-ŠKOLA</vt:lpstr>
      <vt:lpstr>Račun prihoda i rashoda - DOM</vt:lpstr>
      <vt:lpstr>POSEBNI DIO-ŠKOLA</vt:lpstr>
      <vt:lpstr>POSEBNI DIO-DOM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2023-09-22T08:10:41Z</cp:lastPrinted>
  <dcterms:created xsi:type="dcterms:W3CDTF">2022-08-12T12:51:27Z</dcterms:created>
  <dcterms:modified xsi:type="dcterms:W3CDTF">2023-09-22T10:38:17Z</dcterms:modified>
</cp:coreProperties>
</file>